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firstSheet="1" activeTab="14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 " sheetId="20" r:id="rId14"/>
    <sheet name="7 " sheetId="21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'1-2'!$B$1:$K$20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<sst xmlns="http://schemas.openxmlformats.org/spreadsheetml/2006/main" count="1023" uniqueCount="436">
  <si>
    <t xml:space="preserve">攀枝花市东区科学技术局
2025年部门预算
</t>
  </si>
  <si>
    <t>报送日期：2025年03月14日</t>
  </si>
  <si>
    <t xml:space="preserve"> </t>
  </si>
  <si>
    <t>部门收支总表</t>
  </si>
  <si>
    <t>部门：东区科学技术局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</si>
  <si>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</si>
  <si>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</si>
  <si>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</si>
  <si>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</si>
  <si>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</si>
  <si>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</si>
  <si>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</si>
  <si>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</si>
  <si>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</si>
  <si>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</si>
  <si>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</si>
  <si>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</si>
  <si>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</si>
  <si>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</si>
  <si>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</si>
  <si>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</si>
  <si>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</si>
  <si>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</si>
  <si>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</si>
  <si>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</si>
  <si>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</si>
  <si>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</si>
  <si>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</si>
  <si>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</si>
  <si>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</si>
  <si>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</si>
  <si>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</si>
  <si>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</si>
  <si>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</si>
  <si>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</si>
  <si>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</si>
  <si>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</si>
  <si>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</si>
  <si>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</si>
  <si>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</si>
  <si>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</si>
  <si>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</si>
  <si>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</si>
  <si>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</si>
  <si>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</si>
  <si>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</si>
  <si>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</si>
  <si>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</si>
  <si>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</si>
  <si>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</si>
  <si>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</si>
  <si>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</si>
  <si>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</si>
  <si>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</si>
  <si>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</si>
  <si>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</si>
  <si>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</si>
  <si>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金额单位：万元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</si>
  <si>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</si>
  <si>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</si>
  <si>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</si>
  <si>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</si>
  <si>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</si>
  <si>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</si>
  <si>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</si>
  <si>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</si>
  <si>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</si>
  <si>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</si>
  <si>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</si>
  <si>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</si>
  <si>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</si>
  <si>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031001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</si>
  <si>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行政运行</t>
    </r>
  </si>
  <si>
    <r>
      <rPr>
        <sz val="11"/>
        <color rgb="FF000000"/>
        <rFont val="Dialog.plain"/>
        <charset val="134"/>
      </rPr>
      <t> 机关服务</t>
    </r>
  </si>
  <si>
    <r>
      <rPr>
        <sz val="11"/>
        <color rgb="FF000000"/>
        <rFont val="Dialog.plain"/>
        <charset val="134"/>
      </rPr>
      <t> 其他科学技术管理事务支出</t>
    </r>
  </si>
  <si>
    <r>
      <rPr>
        <sz val="11"/>
        <color rgb="FF000000"/>
        <rFont val="Dialog.plain"/>
        <charset val="134"/>
      </rPr>
      <t> 科技人才队伍建设</t>
    </r>
  </si>
  <si>
    <r>
      <rPr>
        <sz val="11"/>
        <color rgb="FF000000"/>
        <rFont val="Dialog.plain"/>
        <charset val="134"/>
      </rPr>
      <t> 其他科技条件与服务支出</t>
    </r>
  </si>
  <si>
    <r>
      <rPr>
        <sz val="11"/>
        <color rgb="FF000000"/>
        <rFont val="Dialog.plain"/>
        <charset val="134"/>
      </rPr>
      <t> 科普活动</t>
    </r>
  </si>
  <si>
    <r>
      <rPr>
        <sz val="11"/>
        <color rgb="FF000000"/>
        <rFont val="Dialog.plain"/>
        <charset val="134"/>
      </rPr>
      <t> 其他科学技术普及支出</t>
    </r>
  </si>
  <si>
    <r>
      <rPr>
        <sz val="11"/>
        <color rgb="FF000000"/>
        <rFont val="Dialog.plain"/>
        <charset val="134"/>
      </rPr>
      <t> 科技奖励</t>
    </r>
  </si>
  <si>
    <r>
      <rPr>
        <sz val="11"/>
        <color rgb="FF000000"/>
        <rFont val="Dialog.plain"/>
        <charset val="134"/>
      </rPr>
      <t> 其他科学技术支出</t>
    </r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</si>
  <si>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</si>
  <si>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</si>
  <si>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机关事业单位职业年金缴费支出</t>
    </r>
  </si>
  <si>
    <r>
      <rPr>
        <sz val="11"/>
        <color rgb="FF000000"/>
        <rFont val="Dialog.plain"/>
        <charset val="134"/>
      </rPr>
      <t> 公务员医疗补助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</si>
  <si>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</si>
  <si>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</si>
  <si>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</si>
  <si>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</si>
  <si>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</si>
  <si>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</si>
  <si>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</si>
  <si>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</si>
  <si>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</si>
  <si>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</si>
  <si>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031</t>
  </si>
  <si>
    <t>合    计</t>
  </si>
  <si>
    <t>01</t>
  </si>
  <si>
    <t>206</t>
  </si>
  <si>
    <t>03</t>
  </si>
  <si>
    <t>99</t>
  </si>
  <si>
    <t>02</t>
  </si>
  <si>
    <t>08</t>
  </si>
  <si>
    <t>05</t>
  </si>
  <si>
    <t>07</t>
  </si>
  <si>
    <t>208</t>
  </si>
  <si>
    <t>06</t>
  </si>
  <si>
    <t>210</t>
  </si>
  <si>
    <t>11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</si>
  <si>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</si>
  <si>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</si>
  <si>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</si>
  <si>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</si>
  <si>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</si>
  <si>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</si>
  <si>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</si>
  <si>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</si>
  <si>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</si>
  <si>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</si>
  <si>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</si>
  <si>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</si>
  <si>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</si>
  <si>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</si>
  <si>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</si>
  <si>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</si>
  <si>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</si>
  <si>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</si>
  <si>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</si>
  <si>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</si>
  <si>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</si>
  <si>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</si>
  <si>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</si>
  <si>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</si>
  <si>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</si>
  <si>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</si>
  <si>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</si>
  <si>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</si>
  <si>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</si>
  <si>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</si>
  <si>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</si>
  <si>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</si>
  <si>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</si>
  <si>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</si>
  <si>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</si>
  <si>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</si>
  <si>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</si>
  <si>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</si>
  <si>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</si>
  <si>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</si>
  <si>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</si>
  <si>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</si>
  <si>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</si>
  <si>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</si>
  <si>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</si>
  <si>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</si>
  <si>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</si>
  <si>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</si>
  <si>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</si>
  <si>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</si>
  <si>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</si>
  <si>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</si>
  <si>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机关服务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</si>
  <si>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其他科学技术管理事务支出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</si>
  <si>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科技人才队伍建设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</si>
  <si>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其他科技条件与服务支出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</si>
  <si>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科普活动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</si>
  <si>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其他科学技术普及支出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</si>
  <si>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科技奖励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</si>
  <si>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其他科学技术支出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</si>
  <si>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行政单位离退休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</si>
  <si>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事业单位离退休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</si>
  <si>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机关事业单位职业年金缴费支出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</si>
  <si>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公务员医疗补助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</si>
  <si>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</si>
  <si>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</si>
  <si>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</si>
  <si>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 行政运行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</si>
  <si>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</si>
  <si>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</si>
  <si>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</si>
  <si>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</si>
  <si>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</si>
  <si>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01</t>
    </r>
  </si>
  <si>
    <t>30101</t>
  </si>
  <si>
    <r>
      <rPr>
        <sz val="11"/>
        <color rgb="FF000000"/>
        <rFont val="Dialog.plain"/>
        <charset val="134"/>
      </rPr>
      <t>  基本工资</t>
    </r>
  </si>
  <si>
    <r>
      <rPr>
        <sz val="11"/>
        <color rgb="FF000000"/>
        <rFont val="Dialog.plain"/>
        <charset val="134"/>
      </rPr>
      <t>02</t>
    </r>
  </si>
  <si>
    <t>30102</t>
  </si>
  <si>
    <r>
      <rPr>
        <sz val="11"/>
        <color rgb="FF000000"/>
        <rFont val="Dialog.plain"/>
        <charset val="134"/>
      </rPr>
      <t>  津贴补贴</t>
    </r>
  </si>
  <si>
    <r>
      <rPr>
        <sz val="11"/>
        <color rgb="FF000000"/>
        <rFont val="Dialog.plain"/>
        <charset val="134"/>
      </rPr>
      <t>03</t>
    </r>
  </si>
  <si>
    <t>30103</t>
  </si>
  <si>
    <r>
      <rPr>
        <sz val="11"/>
        <color rgb="FF000000"/>
        <rFont val="Dialog.plain"/>
        <charset val="134"/>
      </rPr>
      <t>  奖金</t>
    </r>
  </si>
  <si>
    <r>
      <rPr>
        <sz val="11"/>
        <color rgb="FF000000"/>
        <rFont val="Dialog.plain"/>
        <charset val="134"/>
      </rPr>
      <t>07</t>
    </r>
  </si>
  <si>
    <t>30107</t>
  </si>
  <si>
    <r>
      <rPr>
        <sz val="11"/>
        <color rgb="FF000000"/>
        <rFont val="Dialog.plain"/>
        <charset val="134"/>
      </rPr>
      <t>  绩效工资</t>
    </r>
  </si>
  <si>
    <r>
      <rPr>
        <sz val="11"/>
        <color rgb="FF000000"/>
        <rFont val="Dialog.plain"/>
        <charset val="134"/>
      </rPr>
      <t>08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</si>
  <si>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</si>
  <si>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</si>
  <si>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r>
      <rPr>
        <sz val="11"/>
        <color rgb="FF000000"/>
        <rFont val="Dialog.plain"/>
        <charset val="134"/>
      </rPr>
      <t>09</t>
    </r>
  </si>
  <si>
    <t>30109</t>
  </si>
  <si>
    <r>
      <rPr>
        <sz val="11"/>
        <color rgb="FF000000"/>
        <rFont val="Dialog.plain"/>
        <charset val="134"/>
      </rPr>
      <t>  职业年金缴费</t>
    </r>
  </si>
  <si>
    <r>
      <rPr>
        <sz val="11"/>
        <color rgb="FF000000"/>
        <rFont val="Dialog.plain"/>
        <charset val="134"/>
      </rPr>
      <t>10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</si>
  <si>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</si>
  <si>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</si>
  <si>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r>
      <rPr>
        <sz val="11"/>
        <color rgb="FF000000"/>
        <rFont val="Dialog.plain"/>
        <charset val="134"/>
      </rPr>
      <t>11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</si>
  <si>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</si>
  <si>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</si>
  <si>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r>
      <rPr>
        <sz val="11"/>
        <color rgb="FF000000"/>
        <rFont val="Dialog.plain"/>
        <charset val="134"/>
      </rPr>
      <t>12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</si>
  <si>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</si>
  <si>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</si>
  <si>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r>
      <rPr>
        <sz val="11"/>
        <color rgb="FF000000"/>
        <rFont val="Dialog.plain"/>
        <charset val="134"/>
      </rPr>
      <t>13</t>
    </r>
  </si>
  <si>
    <t>30113</t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</si>
  <si>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</si>
  <si>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99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</si>
  <si>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</si>
  <si>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</si>
  <si>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</si>
  <si>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</si>
  <si>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</si>
  <si>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r>
      <rPr>
        <sz val="11"/>
        <color rgb="FF000000"/>
        <rFont val="Dialog.plain"/>
        <charset val="134"/>
      </rPr>
      <t>05</t>
    </r>
  </si>
  <si>
    <t>30205</t>
  </si>
  <si>
    <r>
      <rPr>
        <sz val="11"/>
        <color rgb="FF000000"/>
        <rFont val="Dialog.plain"/>
        <charset val="134"/>
      </rPr>
      <t>  水费</t>
    </r>
  </si>
  <si>
    <r>
      <rPr>
        <sz val="11"/>
        <color rgb="FF000000"/>
        <rFont val="Dialog.plain"/>
        <charset val="134"/>
      </rPr>
      <t>06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</si>
  <si>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</si>
  <si>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</si>
  <si>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</si>
  <si>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</si>
  <si>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</si>
  <si>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</si>
  <si>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r>
      <rPr>
        <sz val="11"/>
        <color rgb="FF000000"/>
        <rFont val="Dialog.plain"/>
        <charset val="134"/>
      </rPr>
      <t>17</t>
    </r>
  </si>
  <si>
    <t>30217</t>
  </si>
  <si>
    <r>
      <rPr>
        <sz val="11"/>
        <color rgb="FF000000"/>
        <rFont val="Dialog.plain"/>
        <charset val="134"/>
      </rPr>
      <t>  公务接待费</t>
    </r>
  </si>
  <si>
    <r>
      <rPr>
        <sz val="11"/>
        <color rgb="FF000000"/>
        <rFont val="Dialog.plain"/>
        <charset val="134"/>
      </rPr>
      <t>27</t>
    </r>
  </si>
  <si>
    <t>30227</t>
  </si>
  <si>
    <r>
      <rPr>
        <sz val="11"/>
        <color rgb="FF000000"/>
        <rFont val="Dialog.plain"/>
        <charset val="134"/>
      </rPr>
      <t>  委托业务费</t>
    </r>
  </si>
  <si>
    <r>
      <rPr>
        <sz val="11"/>
        <color rgb="FF000000"/>
        <rFont val="Dialog.plain"/>
        <charset val="134"/>
      </rPr>
      <t>28</t>
    </r>
  </si>
  <si>
    <t>30228</t>
  </si>
  <si>
    <r>
      <rPr>
        <sz val="11"/>
        <color rgb="FF000000"/>
        <rFont val="Dialog.plain"/>
        <charset val="134"/>
      </rPr>
      <t>  工会经费</t>
    </r>
  </si>
  <si>
    <r>
      <rPr>
        <sz val="11"/>
        <color rgb="FF000000"/>
        <rFont val="Dialog.plain"/>
        <charset val="134"/>
      </rPr>
      <t>29</t>
    </r>
  </si>
  <si>
    <t>30229</t>
  </si>
  <si>
    <r>
      <rPr>
        <sz val="11"/>
        <color rgb="FF000000"/>
        <rFont val="Dialog.plain"/>
        <charset val="134"/>
      </rPr>
      <t>  福利费</t>
    </r>
  </si>
  <si>
    <r>
      <rPr>
        <sz val="11"/>
        <color rgb="FF000000"/>
        <rFont val="Dialog.plain"/>
        <charset val="134"/>
      </rPr>
      <t>39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</si>
  <si>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</si>
  <si>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</si>
  <si>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</si>
  <si>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</si>
  <si>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</si>
  <si>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</si>
  <si>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</si>
  <si>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</si>
  <si>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</si>
  <si>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</si>
  <si>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</si>
  <si>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</si>
  <si>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</si>
  <si>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</si>
  <si>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</si>
  <si>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</si>
  <si>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</si>
  <si>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</si>
  <si>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</si>
  <si>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</si>
  <si>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</si>
  <si>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r>
      <rPr>
        <sz val="11"/>
        <color rgb="FF000000"/>
        <rFont val="Dialog.plain"/>
        <charset val="134"/>
      </rPr>
      <t> 攀枝花市东区科学技术局</t>
    </r>
  </si>
  <si>
    <t>表4</t>
  </si>
  <si>
    <t xml:space="preserve">政府性基金预算支出预算表 </t>
  </si>
  <si>
    <t>本年政府性基金预算支出</t>
  </si>
  <si>
    <t>说明：本单位该年度无此项预算</t>
  </si>
  <si>
    <t>表4-1</t>
  </si>
  <si>
    <t>政府性基金预算“三公”经费支出预算表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</si>
  <si>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31</t>
    </r>
  </si>
  <si>
    <t>攀枝花市东区科学技术局</t>
  </si>
  <si>
    <t>表5</t>
  </si>
  <si>
    <t>国有资本经营预算支出预算表</t>
  </si>
  <si>
    <t>本年国有资本经营预算支出</t>
  </si>
  <si>
    <t>部门项目支出绩效目标表（2025年度）</t>
  </si>
  <si>
    <t>金额：万元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</si>
  <si>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</si>
  <si>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</si>
  <si>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</si>
  <si>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</si>
  <si>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</si>
  <si>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</si>
  <si>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</si>
  <si>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</si>
  <si>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</si>
  <si>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</si>
  <si>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</si>
  <si>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031-攀枝花市东区科学技术局部门</t>
  </si>
  <si>
    <t>031001-攀枝花市东区科学技术局</t>
  </si>
  <si>
    <t>51040222T000000430604-科普经费</t>
  </si>
  <si>
    <t xml:space="preserve">2022年：
加强科普阵地建设；做好科普宣传工作；开展青少年科技创新教育和全国科普示范县试点创建。
2024年：
对辖区27个科普画廊内容进行更新和维护；天府科技云服务中心运营，购买第三方服务。
2025年：
每季度更新维护社区科普画廊16个；完成省市科协对区委考核任务；组织开展假期公益科普课堂，组织科技教师培训，机器人编程培训、比赛等活动；开展科技活动周、科普宣传月、全国科普日等系列科普宣传活动，印制科普宣传资料等。
</t>
  </si>
  <si>
    <t>产出指标</t>
  </si>
  <si>
    <t>数量指标</t>
  </si>
  <si>
    <t>大型科普宣传活动人数</t>
  </si>
  <si>
    <t>≥</t>
  </si>
  <si>
    <t>100000</t>
  </si>
  <si>
    <t>人次</t>
  </si>
  <si>
    <t>10</t>
  </si>
  <si>
    <t>正向指标</t>
  </si>
  <si>
    <t>组建基层科普人数</t>
  </si>
  <si>
    <t>47</t>
  </si>
  <si>
    <t>人</t>
  </si>
  <si>
    <t>反向指标</t>
  </si>
  <si>
    <t>科普画廊内容更新和维护个数</t>
  </si>
  <si>
    <t>16</t>
  </si>
  <si>
    <t>个</t>
  </si>
  <si>
    <t>科普志愿者人数</t>
  </si>
  <si>
    <t>50</t>
  </si>
  <si>
    <t>青少年科技创新教育参与人数</t>
  </si>
  <si>
    <t>5000</t>
  </si>
  <si>
    <t>效益指标</t>
  </si>
  <si>
    <t>社会效益指标</t>
  </si>
  <si>
    <t>居民科学素养提升度</t>
  </si>
  <si>
    <t>%</t>
  </si>
  <si>
    <t>20</t>
  </si>
  <si>
    <t>满意度指标</t>
  </si>
  <si>
    <t>服务对象满意度指标</t>
  </si>
  <si>
    <t>服务对象满意度</t>
  </si>
  <si>
    <t>95</t>
  </si>
  <si>
    <t>成本指标</t>
  </si>
  <si>
    <t>经济成本指标</t>
  </si>
  <si>
    <t>维护更新科普画廊；基层科普队伍建设；青少年科技创新教育等</t>
  </si>
  <si>
    <t>≤</t>
  </si>
  <si>
    <t>元/年</t>
  </si>
  <si>
    <t>51040223T000009037543-鼓励和促进科技创新专项经费</t>
  </si>
  <si>
    <t>2023年：
一、鼓励和促进科技创新：1.兑现《东区鼓励和促进科技创新若干政策》；2.示范区创建。                                                                                                                                                                  二、科普经费：1.科普阵地建设和奖补费用；2.全国科普示范区建设经费：3.新建及维修社区科普画廊；4.青少年科技创新教育；5.组织参加第三届科创会。
2024年：
兑现《东区鼓励和促进科技创新若干政策》；对企业开展科技政策宣传和指导，对科研平台等创新主体开展培训。
2025年：
兑现《东区鼓励和促进科技创新若干政策》；开展高新技术企业、科技型中小企业培育等政策宣讲和业务指导。</t>
  </si>
  <si>
    <t>政策宣传和指导</t>
  </si>
  <si>
    <t>3</t>
  </si>
  <si>
    <t>次/年</t>
  </si>
  <si>
    <t>质量指标</t>
  </si>
  <si>
    <t>科企家数</t>
  </si>
  <si>
    <t>65</t>
  </si>
  <si>
    <t>家</t>
  </si>
  <si>
    <t>高企家数</t>
  </si>
  <si>
    <t>26</t>
  </si>
  <si>
    <t>时效指标</t>
  </si>
  <si>
    <t>及时完成</t>
  </si>
  <si>
    <t>12</t>
  </si>
  <si>
    <t>月</t>
  </si>
  <si>
    <t>效益影响</t>
  </si>
  <si>
    <t>＝</t>
  </si>
  <si>
    <t>100</t>
  </si>
  <si>
    <t>满意度</t>
  </si>
  <si>
    <t>兑现政策，宣讲、指导</t>
  </si>
  <si>
    <t>元</t>
  </si>
  <si>
    <t>51040225T000013362649-科技人才聚集经费</t>
  </si>
  <si>
    <t>开展科技人才培养，通过补贴等方式鼓励引进人才；建立科技人才服务机制，解决生活中的问题；加强沟通交流，加速技术创新进程，预算20万元。</t>
  </si>
  <si>
    <t>对接交流次数</t>
  </si>
  <si>
    <t>4</t>
  </si>
  <si>
    <t>次</t>
  </si>
  <si>
    <t>营造氛围程度</t>
  </si>
  <si>
    <t>＞</t>
  </si>
  <si>
    <t>30</t>
  </si>
  <si>
    <t>51040225T000013367684-天府科技云服务工作经费</t>
  </si>
  <si>
    <t>用于购买天府科技云服务平台第三方服务共计15万元。</t>
  </si>
  <si>
    <t>宣讲和业务指导次数</t>
  </si>
  <si>
    <t>科创会项目征集个数</t>
  </si>
  <si>
    <t>浏览量</t>
  </si>
  <si>
    <t>公民科学素质比例</t>
  </si>
  <si>
    <t>15</t>
  </si>
  <si>
    <t>51040225T000013367693-提升创新创业平台和孵化载体建设经费</t>
  </si>
  <si>
    <t>用于双创服务中心运行，场地年租金，运营水电费；孵化器运营补贴，依据协议及考核结果，据实拨付；举办项目路演、创新创业竞赛、项目对接、创业培训、创新创业大赛、创新创业沙龙活动等，共预算100万元。</t>
  </si>
  <si>
    <t>举办活动场次</t>
  </si>
  <si>
    <t>场</t>
  </si>
  <si>
    <t>对接家数</t>
  </si>
  <si>
    <t>可持续发展指标</t>
  </si>
  <si>
    <t>持续发展</t>
  </si>
  <si>
    <t>场地年租金，运营水电费；运营补贴；举办活动</t>
  </si>
  <si>
    <t>部门整体支出绩效目标表</t>
  </si>
  <si>
    <t>（2025年度）</t>
  </si>
  <si>
    <t>部门（单位）名称</t>
  </si>
  <si>
    <t>年度
主要
任务</t>
  </si>
  <si>
    <t>任务名称</t>
  </si>
  <si>
    <t>主要内容</t>
  </si>
  <si>
    <t>保障人员工资、社保等人员支出。</t>
  </si>
  <si>
    <t>保障机关公用正常开支，确保正常运转。</t>
  </si>
  <si>
    <t>项目经费</t>
  </si>
  <si>
    <t>确保兑现《东区鼓励和促进科技创新若干政策》，开展高新技术企业、科技型中小企业申报宣传、指导、培训；完成天府科技云服务工作全年目标考核任务；打造科创工作室；征集“科创会”项目；加强科普阵地建设，壮大科普传播队伍，激发青少年科技创新积极性，向全民普及科学知识，完成市级考核任务；提升创新创业平台和孵化载体建设；打造科技人才集聚平台建设。</t>
  </si>
  <si>
    <t>年度部门整体支出预算资金（万元）</t>
  </si>
  <si>
    <t>资金总额</t>
  </si>
  <si>
    <t>财政拨款</t>
  </si>
  <si>
    <t>其他资金</t>
  </si>
  <si>
    <t>年度
总体
目标</t>
  </si>
  <si>
    <t>深入贯彻党的二十大精神、习近平总书记来川视察和对四川工作系列重要指示精神、省委十二届六次全会精神，加强科技资源优化配置，促进科技创新和产业创新深度融合，以创新引领现代化产业体系建设，助力加快发展新质生产力。对符合《东区鼓励和促进科技创新若干政策》的企业进行支持；开展高新技术企业、科技型中小企业申报宣传、指导、培训。完成省市科协对区委下达的全年目标考核任务。打造科创工作室。加强科普阵地建设，壮大科普传播队伍，激发青少年科技创新积极性，向全民普及科学知识，完成市级考核任务。加强东区奥林匹克创新创业服务中心综合服务能力建设；深化拓展创新创业科技交流合作，推进优质技术落地、成果转化；举办项目路演、项目对接、创业培训、创新创业大赛、创新创业沙龙营造浓厚双创氛围；大力引进金融及股权投资机构、探索打造股权众筹平台，发挥市场的融资作用，支持初创和小微企业发展。培养技术转移经理人，提升创业导师能力提升等培训；开展政产学研交流合作对接活动等；开展区域技术交流合作。</t>
  </si>
  <si>
    <t>年
度
绩
效
指
标</t>
  </si>
  <si>
    <t>指标值（包含数字及文字描述）</t>
  </si>
  <si>
    <t>完成指标</t>
  </si>
  <si>
    <t>人员经费保障人数</t>
  </si>
  <si>
    <t>保障全局9人工资、社保等人员经费支出。</t>
  </si>
  <si>
    <t>公用经费测算人数</t>
  </si>
  <si>
    <t>保障机关9人公用正常开支，确保正常运转。</t>
  </si>
  <si>
    <t>政策宣讲和业务指导次数</t>
  </si>
  <si>
    <t>不少于3次。</t>
  </si>
  <si>
    <t>规上工业企业“三清零”</t>
  </si>
  <si>
    <t>10%以上。</t>
  </si>
  <si>
    <t>服务交易单数</t>
  </si>
  <si>
    <t>完成保姆服务交易15单以上。</t>
  </si>
  <si>
    <t>典型案例打造数量</t>
  </si>
  <si>
    <t>完成科普测、供给侧、需求侧典型案例打造分别完成3个以上。</t>
  </si>
  <si>
    <t>项目征集数</t>
  </si>
  <si>
    <t>完成科创会项目征集30个以上。</t>
  </si>
  <si>
    <t>科普基地打造数量</t>
  </si>
  <si>
    <t>4个以上。</t>
  </si>
  <si>
    <t>建设智慧科普基地数</t>
  </si>
  <si>
    <t>1个。</t>
  </si>
  <si>
    <t>更新和维护数量</t>
  </si>
  <si>
    <t>维护更新社区科普画廊，每季度更新维护社区科普画廊16个。</t>
  </si>
  <si>
    <t>科普员和科普志愿者数量</t>
  </si>
  <si>
    <t>组建基层科普员不少于47人，科普志愿者不少于50人。</t>
  </si>
  <si>
    <t>科技创新教育、大型活动参与人次</t>
  </si>
  <si>
    <t>青少年科技创新教育  参与人数不少于5000人次；  
大型科普宣传活动、科普进社区、进校园、进企业参与人群不少于10万人次。</t>
  </si>
  <si>
    <t>活动场次</t>
  </si>
  <si>
    <t>创新创业活动少于30场。</t>
  </si>
  <si>
    <t>企业供需对接不少于30家。</t>
  </si>
  <si>
    <t>打造示范项目个数</t>
  </si>
  <si>
    <t>打造科学普及示范项目1个。</t>
  </si>
  <si>
    <t>精准服务科技人才数量</t>
  </si>
  <si>
    <t>精准服务科技人才10人次以上。</t>
  </si>
  <si>
    <t>人员支出</t>
  </si>
  <si>
    <t>公用支出</t>
  </si>
  <si>
    <t>保障机关公用正常开支，确保正常运转支出。</t>
  </si>
  <si>
    <t>平台浏览量</t>
  </si>
  <si>
    <t>进一步推广使用平台，科普浏览量不少于100万次。</t>
  </si>
  <si>
    <t>完成目标任务</t>
  </si>
  <si>
    <t>营造全社会共同参与科普工作氛围，激发广大青少年学科学用科学激情，培养其创新精神；确保完成市级相关考核指标任务。</t>
  </si>
  <si>
    <t>各项任务完成时间</t>
  </si>
  <si>
    <t>2025年1月-12月</t>
  </si>
  <si>
    <t>经济效益指标</t>
  </si>
  <si>
    <t>各项科技工作开展</t>
  </si>
  <si>
    <t>提高企业的经营决策效率和减少所有者直接干预带来的风险；促进东区企业加大科技研发投入；促进科技成果在东区落地转化；节约企业科技研发成本。</t>
  </si>
  <si>
    <t>科技创新</t>
  </si>
  <si>
    <t>科技与运动健康创新融合；促进东区新质生产力和科技创新改革。</t>
  </si>
  <si>
    <t>可持续影响指标</t>
  </si>
  <si>
    <t>工作开展持续影响力</t>
  </si>
  <si>
    <t>提升民众科学素养；促进东区双创服务中心持续发展；引进科技人才、技术，营造良好的科技交流合作氛围；助推东区新质生产力发展。</t>
  </si>
  <si>
    <t>95%以上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</si>
</sst>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52">
    <font>
      <sz val="11"/>
      <color indexed="8"/>
      <name val="宋体"/>
      <charset val="1"/>
      <scheme val="minor"/>
    </font>
    <font>
      <b/>
      <sz val="18"/>
      <color indexed="8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indexed="8"/>
      <name val="等线"/>
      <charset val="134"/>
    </font>
    <font>
      <sz val="10"/>
      <color indexed="8"/>
      <name val="等线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5"/>
      <color rgb="FF000000"/>
      <name val="simhei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simhei"/>
      <charset val="134"/>
    </font>
    <font>
      <sz val="7"/>
      <color rgb="FF000000"/>
      <name val="宋体"/>
      <charset val="134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11"/>
      <color rgb="FF000000"/>
      <name val="Dialog.plain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" borderId="21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24" applyNumberFormat="0" applyAlignment="0" applyProtection="0">
      <alignment vertical="center"/>
    </xf>
    <xf numFmtId="0" fontId="42" fillId="6" borderId="25" applyNumberFormat="0" applyAlignment="0" applyProtection="0">
      <alignment vertical="center"/>
    </xf>
    <xf numFmtId="0" fontId="43" fillId="6" borderId="24" applyNumberFormat="0" applyAlignment="0" applyProtection="0">
      <alignment vertical="center"/>
    </xf>
    <xf numFmtId="0" fontId="44" fillId="7" borderId="26" applyNumberFormat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28" fillId="0" borderId="0"/>
    <xf numFmtId="0" fontId="12" fillId="0" borderId="0"/>
  </cellStyleXfs>
  <cellXfs count="148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 applyProtection="1">
      <alignment horizontal="justify" vertical="center"/>
    </xf>
    <xf numFmtId="0" fontId="5" fillId="0" borderId="2" xfId="49" applyFont="1" applyFill="1" applyBorder="1" applyAlignment="1">
      <alignment horizontal="center" vertical="center" wrapText="1" readingOrder="1"/>
    </xf>
    <xf numFmtId="0" fontId="5" fillId="0" borderId="2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justify" vertical="center" wrapText="1"/>
    </xf>
    <xf numFmtId="177" fontId="5" fillId="0" borderId="2" xfId="49" applyNumberFormat="1" applyFont="1" applyBorder="1" applyAlignment="1">
      <alignment horizontal="justify" vertical="center" wrapText="1"/>
    </xf>
    <xf numFmtId="49" fontId="5" fillId="0" borderId="2" xfId="50" applyNumberFormat="1" applyFont="1" applyFill="1" applyBorder="1" applyAlignment="1" applyProtection="1">
      <alignment horizontal="justify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8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4" fontId="9" fillId="2" borderId="7" xfId="0" applyNumberFormat="1" applyFont="1" applyFill="1" applyBorder="1" applyAlignment="1">
      <alignment horizontal="right" vertical="center" wrapText="1"/>
    </xf>
    <xf numFmtId="0" fontId="9" fillId="0" borderId="7" xfId="0" applyFont="1" applyBorder="1" applyAlignment="1">
      <alignment vertical="center" wrapText="1"/>
    </xf>
    <xf numFmtId="4" fontId="9" fillId="0" borderId="7" xfId="0" applyNumberFormat="1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12" fillId="0" borderId="8" xfId="0" applyFont="1" applyBorder="1">
      <alignment vertical="center"/>
    </xf>
    <xf numFmtId="0" fontId="13" fillId="0" borderId="8" xfId="0" applyFont="1" applyFill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/>
    </xf>
    <xf numFmtId="0" fontId="12" fillId="0" borderId="9" xfId="0" applyFont="1" applyBorder="1">
      <alignment vertical="center"/>
    </xf>
    <xf numFmtId="0" fontId="16" fillId="0" borderId="9" xfId="0" applyFont="1" applyBorder="1" applyAlignment="1">
      <alignment horizontal="left" vertical="center"/>
    </xf>
    <xf numFmtId="0" fontId="12" fillId="0" borderId="10" xfId="0" applyFont="1" applyBorder="1">
      <alignment vertical="center"/>
    </xf>
    <xf numFmtId="0" fontId="17" fillId="0" borderId="2" xfId="0" applyFont="1" applyFill="1" applyBorder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0" fontId="18" fillId="0" borderId="10" xfId="0" applyFont="1" applyBorder="1">
      <alignment vertical="center"/>
    </xf>
    <xf numFmtId="4" fontId="17" fillId="0" borderId="2" xfId="0" applyNumberFormat="1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 wrapText="1"/>
    </xf>
    <xf numFmtId="4" fontId="16" fillId="0" borderId="2" xfId="0" applyNumberFormat="1" applyFont="1" applyFill="1" applyBorder="1" applyAlignment="1">
      <alignment horizontal="right" vertical="center"/>
    </xf>
    <xf numFmtId="0" fontId="12" fillId="0" borderId="12" xfId="0" applyFont="1" applyBorder="1">
      <alignment vertical="center"/>
    </xf>
    <xf numFmtId="0" fontId="12" fillId="0" borderId="12" xfId="0" applyFont="1" applyBorder="1" applyAlignment="1">
      <alignment vertical="center" wrapText="1"/>
    </xf>
    <xf numFmtId="0" fontId="16" fillId="0" borderId="8" xfId="0" applyFont="1" applyBorder="1" applyAlignment="1">
      <alignment horizontal="right" vertical="center" wrapText="1"/>
    </xf>
    <xf numFmtId="0" fontId="16" fillId="0" borderId="9" xfId="0" applyFont="1" applyBorder="1" applyAlignment="1">
      <alignment horizontal="center" vertical="center"/>
    </xf>
    <xf numFmtId="0" fontId="12" fillId="0" borderId="13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14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12" fillId="0" borderId="8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horizontal="right" vertical="center" wrapText="1"/>
    </xf>
    <xf numFmtId="0" fontId="12" fillId="0" borderId="10" xfId="0" applyFont="1" applyFill="1" applyBorder="1">
      <alignment vertical="center"/>
    </xf>
    <xf numFmtId="0" fontId="15" fillId="0" borderId="8" xfId="0" applyFont="1" applyFill="1" applyBorder="1" applyAlignment="1">
      <alignment horizontal="center" vertical="center"/>
    </xf>
    <xf numFmtId="0" fontId="12" fillId="0" borderId="9" xfId="0" applyFont="1" applyFill="1" applyBorder="1">
      <alignment vertical="center"/>
    </xf>
    <xf numFmtId="0" fontId="16" fillId="0" borderId="9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center" vertical="center"/>
    </xf>
    <xf numFmtId="0" fontId="12" fillId="0" borderId="13" xfId="0" applyFont="1" applyFill="1" applyBorder="1">
      <alignment vertical="center"/>
    </xf>
    <xf numFmtId="0" fontId="12" fillId="0" borderId="10" xfId="0" applyFont="1" applyFill="1" applyBorder="1" applyAlignment="1">
      <alignment vertical="center" wrapText="1"/>
    </xf>
    <xf numFmtId="0" fontId="12" fillId="0" borderId="14" xfId="0" applyFont="1" applyFill="1" applyBorder="1">
      <alignment vertical="center"/>
    </xf>
    <xf numFmtId="0" fontId="12" fillId="0" borderId="14" xfId="0" applyFont="1" applyFill="1" applyBorder="1" applyAlignment="1">
      <alignment vertical="center" wrapText="1"/>
    </xf>
    <xf numFmtId="0" fontId="18" fillId="0" borderId="10" xfId="0" applyFont="1" applyFill="1" applyBorder="1">
      <alignment vertical="center"/>
    </xf>
    <xf numFmtId="0" fontId="16" fillId="0" borderId="2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12" fillId="0" borderId="15" xfId="0" applyFont="1" applyFill="1" applyBorder="1">
      <alignment vertical="center"/>
    </xf>
    <xf numFmtId="49" fontId="16" fillId="0" borderId="2" xfId="0" applyNumberFormat="1" applyFont="1" applyFill="1" applyBorder="1" applyAlignment="1">
      <alignment horizontal="left" vertical="center"/>
    </xf>
    <xf numFmtId="0" fontId="16" fillId="0" borderId="2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0" fillId="0" borderId="2" xfId="0" applyFont="1" applyFill="1" applyBorder="1">
      <alignment vertical="center"/>
    </xf>
    <xf numFmtId="0" fontId="16" fillId="0" borderId="8" xfId="0" applyFont="1" applyFill="1" applyBorder="1">
      <alignment vertical="center"/>
    </xf>
    <xf numFmtId="0" fontId="21" fillId="0" borderId="8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horizontal="right" vertical="center" wrapText="1"/>
    </xf>
    <xf numFmtId="0" fontId="19" fillId="0" borderId="9" xfId="0" applyFont="1" applyBorder="1" applyAlignment="1">
      <alignment horizontal="left" vertical="center"/>
    </xf>
    <xf numFmtId="0" fontId="16" fillId="0" borderId="9" xfId="0" applyFont="1" applyFill="1" applyBorder="1" applyAlignment="1">
      <alignment horizontal="right" vertical="center"/>
    </xf>
    <xf numFmtId="4" fontId="23" fillId="0" borderId="2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 wrapText="1"/>
    </xf>
    <xf numFmtId="0" fontId="0" fillId="0" borderId="2" xfId="0" applyFont="1" applyBorder="1">
      <alignment vertical="center"/>
    </xf>
    <xf numFmtId="0" fontId="12" fillId="0" borderId="2" xfId="0" applyFont="1" applyFill="1" applyBorder="1">
      <alignment vertical="center"/>
    </xf>
    <xf numFmtId="0" fontId="21" fillId="0" borderId="14" xfId="0" applyFont="1" applyFill="1" applyBorder="1" applyAlignment="1">
      <alignment vertical="center" wrapText="1"/>
    </xf>
    <xf numFmtId="4" fontId="19" fillId="0" borderId="16" xfId="0" applyNumberFormat="1" applyFont="1" applyBorder="1" applyAlignment="1">
      <alignment horizontal="right" vertical="center"/>
    </xf>
    <xf numFmtId="0" fontId="21" fillId="0" borderId="0" xfId="0" applyFont="1" applyFill="1" applyBorder="1" applyAlignment="1">
      <alignment vertical="center" wrapText="1"/>
    </xf>
    <xf numFmtId="4" fontId="17" fillId="0" borderId="17" xfId="0" applyNumberFormat="1" applyFont="1" applyFill="1" applyBorder="1" applyAlignment="1">
      <alignment horizontal="right" vertical="center"/>
    </xf>
    <xf numFmtId="0" fontId="12" fillId="0" borderId="18" xfId="0" applyFont="1" applyFill="1" applyBorder="1">
      <alignment vertical="center"/>
    </xf>
    <xf numFmtId="0" fontId="21" fillId="0" borderId="9" xfId="0" applyFont="1" applyFill="1" applyBorder="1" applyAlignment="1">
      <alignment vertical="center" wrapText="1"/>
    </xf>
    <xf numFmtId="4" fontId="16" fillId="0" borderId="2" xfId="0" applyNumberFormat="1" applyFont="1" applyFill="1" applyBorder="1" applyAlignment="1">
      <alignment horizontal="left" vertical="center"/>
    </xf>
    <xf numFmtId="4" fontId="19" fillId="0" borderId="2" xfId="0" applyNumberFormat="1" applyFont="1" applyBorder="1" applyAlignment="1">
      <alignment horizontal="right" vertical="center"/>
    </xf>
    <xf numFmtId="0" fontId="12" fillId="0" borderId="9" xfId="0" applyFont="1" applyFill="1" applyBorder="1" applyAlignment="1">
      <alignment vertical="center" wrapText="1"/>
    </xf>
    <xf numFmtId="0" fontId="0" fillId="0" borderId="6" xfId="0" applyFont="1" applyFill="1" applyBorder="1">
      <alignment vertical="center"/>
    </xf>
    <xf numFmtId="0" fontId="0" fillId="0" borderId="18" xfId="0" applyFont="1" applyFill="1" applyBorder="1">
      <alignment vertical="center"/>
    </xf>
    <xf numFmtId="0" fontId="0" fillId="0" borderId="17" xfId="0" applyFont="1" applyFill="1" applyBorder="1">
      <alignment vertical="center"/>
    </xf>
    <xf numFmtId="0" fontId="21" fillId="0" borderId="10" xfId="0" applyFont="1" applyFill="1" applyBorder="1" applyAlignment="1">
      <alignment vertical="center" wrapText="1"/>
    </xf>
    <xf numFmtId="0" fontId="21" fillId="0" borderId="13" xfId="0" applyFont="1" applyFill="1" applyBorder="1" applyAlignment="1">
      <alignment vertical="center" wrapText="1"/>
    </xf>
    <xf numFmtId="0" fontId="22" fillId="0" borderId="10" xfId="0" applyFont="1" applyFill="1" applyBorder="1">
      <alignment vertical="center"/>
    </xf>
    <xf numFmtId="0" fontId="21" fillId="0" borderId="8" xfId="0" applyFont="1" applyFill="1" applyBorder="1">
      <alignment vertical="center"/>
    </xf>
    <xf numFmtId="0" fontId="22" fillId="0" borderId="8" xfId="0" applyFont="1" applyFill="1" applyBorder="1" applyAlignment="1">
      <alignment horizontal="right" vertical="center"/>
    </xf>
    <xf numFmtId="0" fontId="21" fillId="0" borderId="10" xfId="0" applyFont="1" applyFill="1" applyBorder="1">
      <alignment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right" vertical="center"/>
    </xf>
    <xf numFmtId="0" fontId="21" fillId="0" borderId="12" xfId="0" applyFont="1" applyFill="1" applyBorder="1">
      <alignment vertical="center"/>
    </xf>
    <xf numFmtId="0" fontId="21" fillId="0" borderId="19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0" fontId="21" fillId="0" borderId="20" xfId="0" applyFont="1" applyFill="1" applyBorder="1" applyAlignment="1">
      <alignment vertical="center" wrapText="1"/>
    </xf>
    <xf numFmtId="0" fontId="21" fillId="0" borderId="15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12" fillId="0" borderId="12" xfId="0" applyFont="1" applyFill="1" applyBorder="1">
      <alignment vertical="center"/>
    </xf>
    <xf numFmtId="0" fontId="12" fillId="0" borderId="12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horizontal="center" vertical="center"/>
    </xf>
    <xf numFmtId="4" fontId="16" fillId="0" borderId="17" xfId="0" applyNumberFormat="1" applyFont="1" applyFill="1" applyBorder="1" applyAlignment="1">
      <alignment horizontal="right" vertical="center"/>
    </xf>
    <xf numFmtId="0" fontId="12" fillId="0" borderId="6" xfId="0" applyFont="1" applyFill="1" applyBorder="1">
      <alignment vertical="center"/>
    </xf>
    <xf numFmtId="0" fontId="12" fillId="0" borderId="18" xfId="0" applyFont="1" applyFill="1" applyBorder="1" applyAlignment="1">
      <alignment vertical="center" wrapText="1"/>
    </xf>
    <xf numFmtId="0" fontId="25" fillId="0" borderId="0" xfId="0" applyFont="1" applyFill="1">
      <alignment vertical="center"/>
    </xf>
    <xf numFmtId="0" fontId="13" fillId="0" borderId="10" xfId="0" applyFont="1" applyFill="1" applyBorder="1">
      <alignment vertical="center"/>
    </xf>
    <xf numFmtId="0" fontId="13" fillId="0" borderId="14" xfId="0" applyFont="1" applyFill="1" applyBorder="1" applyAlignment="1">
      <alignment vertical="center" wrapText="1"/>
    </xf>
    <xf numFmtId="4" fontId="17" fillId="0" borderId="2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wrapText="1"/>
    </xf>
    <xf numFmtId="0" fontId="27" fillId="0" borderId="14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17" fillId="0" borderId="2" xfId="0" applyFont="1" applyFill="1" applyBorder="1" applyAlignment="1" quotePrefix="1">
      <alignment horizontal="left" vertical="center"/>
    </xf>
    <xf numFmtId="0" fontId="16" fillId="0" borderId="2" xfId="0" applyFont="1" applyFill="1" applyBorder="1" applyAlignment="1" quotePrefix="1">
      <alignment horizontal="left" vertical="center"/>
    </xf>
    <xf numFmtId="0" fontId="19" fillId="3" borderId="11" xfId="0" applyFont="1" applyFill="1" applyBorder="1" applyAlignment="1" quotePrefix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3" sqref="A3"/>
    </sheetView>
  </sheetViews>
  <sheetFormatPr defaultColWidth="9" defaultRowHeight="14.25" outlineLevelRow="2"/>
  <cols>
    <col min="1" max="1" width="123.133333333333" style="144" customWidth="1"/>
    <col min="2" max="16384" width="9" style="144"/>
  </cols>
  <sheetData>
    <row r="1" ht="165" customHeight="1" spans="1:1">
      <c r="A1" s="145" t="s">
        <v>0</v>
      </c>
    </row>
    <row r="2" ht="75" customHeight="1" spans="1:1">
      <c r="A2" s="146"/>
    </row>
    <row r="3" ht="75" customHeight="1" spans="1:1">
      <c r="A3" s="147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D11" sqref="D11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37"/>
      <c r="B1" s="38"/>
      <c r="C1" s="39"/>
      <c r="D1" s="40"/>
      <c r="E1" s="40"/>
      <c r="F1" s="40"/>
      <c r="G1" s="40"/>
      <c r="H1" s="40"/>
      <c r="I1" s="54" t="s">
        <v>253</v>
      </c>
      <c r="J1" s="44"/>
    </row>
    <row r="2" ht="22.8" customHeight="1" spans="1:10">
      <c r="A2" s="37"/>
      <c r="B2" s="41" t="s">
        <v>254</v>
      </c>
      <c r="C2" s="41"/>
      <c r="D2" s="41"/>
      <c r="E2" s="41"/>
      <c r="F2" s="41"/>
      <c r="G2" s="41"/>
      <c r="H2" s="41"/>
      <c r="I2" s="41"/>
      <c r="J2" s="44" t="s">
        <v>2</v>
      </c>
    </row>
    <row r="3" ht="19.55" customHeight="1" spans="1:10">
      <c r="A3" s="42"/>
      <c r="B3" s="43" t="s">
        <v>4</v>
      </c>
      <c r="C3" s="43"/>
      <c r="D3" s="55"/>
      <c r="E3" s="55"/>
      <c r="F3" s="55"/>
      <c r="G3" s="55"/>
      <c r="H3" s="55"/>
      <c r="I3" s="55" t="s">
        <v>57</v>
      </c>
      <c r="J3" s="56"/>
    </row>
    <row r="4" ht="24.4" customHeight="1" spans="1:10">
      <c r="A4" s="44"/>
      <c r="B4" s="45" t="s">
        <v>255</v>
      </c>
      <c r="C4" s="45" t="s">
        <v>70</v>
      </c>
      <c r="D4" s="45" t="s">
        <v>256</v>
      </c>
      <c r="E4" s="45"/>
      <c r="F4" s="45"/>
      <c r="G4" s="45"/>
      <c r="H4" s="45"/>
      <c r="I4" s="45"/>
      <c r="J4" s="57"/>
    </row>
    <row r="5" ht="24.4" customHeight="1" spans="1:10">
      <c r="A5" s="46"/>
      <c r="B5" s="45"/>
      <c r="C5" s="45"/>
      <c r="D5" s="45" t="s">
        <v>58</v>
      </c>
      <c r="E5" s="61" t="s">
        <v>257</v>
      </c>
      <c r="F5" s="45" t="s">
        <v>258</v>
      </c>
      <c r="G5" s="45"/>
      <c r="H5" s="45"/>
      <c r="I5" s="45" t="s">
        <v>259</v>
      </c>
      <c r="J5" s="57"/>
    </row>
    <row r="6" ht="24.4" customHeight="1" spans="1:10">
      <c r="A6" s="46"/>
      <c r="B6" s="45"/>
      <c r="C6" s="45"/>
      <c r="D6" s="45"/>
      <c r="E6" s="61"/>
      <c r="F6" s="45" t="s">
        <v>158</v>
      </c>
      <c r="G6" s="45" t="s">
        <v>260</v>
      </c>
      <c r="H6" s="45" t="s">
        <v>261</v>
      </c>
      <c r="I6" s="45"/>
      <c r="J6" s="58"/>
    </row>
    <row r="7" ht="22.8" customHeight="1" spans="1:10">
      <c r="A7" s="47"/>
      <c r="B7" s="148" t="s">
        <v>95</v>
      </c>
      <c r="C7" s="45" t="s">
        <v>96</v>
      </c>
      <c r="D7" s="48">
        <v>1.9</v>
      </c>
      <c r="E7" s="48"/>
      <c r="F7" s="48"/>
      <c r="G7" s="48"/>
      <c r="H7" s="48"/>
      <c r="I7" s="48">
        <v>1.9</v>
      </c>
      <c r="J7" s="59"/>
    </row>
    <row r="8" ht="22.8" customHeight="1" spans="1:10">
      <c r="A8" s="47"/>
      <c r="B8" s="65" t="s">
        <v>71</v>
      </c>
      <c r="C8" s="66" t="s">
        <v>262</v>
      </c>
      <c r="D8" s="48">
        <v>1.9</v>
      </c>
      <c r="E8" s="48"/>
      <c r="F8" s="48"/>
      <c r="G8" s="48"/>
      <c r="H8" s="48"/>
      <c r="I8" s="48">
        <v>1.9</v>
      </c>
      <c r="J8" s="59"/>
    </row>
    <row r="9" ht="22.8" customHeight="1" spans="1:10">
      <c r="A9" s="47"/>
      <c r="B9" s="45"/>
      <c r="C9" s="45"/>
      <c r="D9" s="48"/>
      <c r="E9" s="48"/>
      <c r="F9" s="48"/>
      <c r="G9" s="48"/>
      <c r="H9" s="48"/>
      <c r="I9" s="48"/>
      <c r="J9" s="59"/>
    </row>
    <row r="10" ht="22.8" customHeight="1" spans="1:10">
      <c r="A10" s="47"/>
      <c r="B10" s="45"/>
      <c r="C10" s="45"/>
      <c r="D10" s="48"/>
      <c r="E10" s="48"/>
      <c r="F10" s="48"/>
      <c r="G10" s="48"/>
      <c r="H10" s="48"/>
      <c r="I10" s="48"/>
      <c r="J10" s="59"/>
    </row>
    <row r="11" ht="22.8" customHeight="1" spans="1:10">
      <c r="A11" s="47"/>
      <c r="B11" s="45"/>
      <c r="C11" s="45"/>
      <c r="D11" s="48"/>
      <c r="E11" s="48"/>
      <c r="F11" s="48"/>
      <c r="G11" s="48"/>
      <c r="H11" s="48"/>
      <c r="I11" s="48"/>
      <c r="J11" s="59"/>
    </row>
    <row r="12" ht="22.8" customHeight="1" spans="1:10">
      <c r="A12" s="47"/>
      <c r="B12" s="45"/>
      <c r="C12" s="45"/>
      <c r="D12" s="48"/>
      <c r="E12" s="48"/>
      <c r="F12" s="48"/>
      <c r="G12" s="48"/>
      <c r="H12" s="48"/>
      <c r="I12" s="48"/>
      <c r="J12" s="59"/>
    </row>
    <row r="13" ht="22.8" customHeight="1" spans="1:10">
      <c r="A13" s="47"/>
      <c r="B13" s="45"/>
      <c r="C13" s="45"/>
      <c r="D13" s="48"/>
      <c r="E13" s="48"/>
      <c r="F13" s="48"/>
      <c r="G13" s="48"/>
      <c r="H13" s="48"/>
      <c r="I13" s="48"/>
      <c r="J13" s="59"/>
    </row>
    <row r="14" ht="22.8" customHeight="1" spans="1:10">
      <c r="A14" s="47"/>
      <c r="B14" s="45"/>
      <c r="C14" s="45"/>
      <c r="D14" s="48"/>
      <c r="E14" s="48"/>
      <c r="F14" s="48"/>
      <c r="G14" s="48"/>
      <c r="H14" s="48"/>
      <c r="I14" s="48"/>
      <c r="J14" s="59"/>
    </row>
    <row r="15" ht="22.8" customHeight="1" spans="1:10">
      <c r="A15" s="47"/>
      <c r="B15" s="45"/>
      <c r="C15" s="45"/>
      <c r="D15" s="48"/>
      <c r="E15" s="48"/>
      <c r="F15" s="48"/>
      <c r="G15" s="48"/>
      <c r="H15" s="48"/>
      <c r="I15" s="48"/>
      <c r="J15" s="5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37"/>
      <c r="B1" s="38"/>
      <c r="C1" s="38"/>
      <c r="D1" s="38"/>
      <c r="E1" s="39"/>
      <c r="F1" s="39"/>
      <c r="G1" s="40"/>
      <c r="H1" s="40"/>
      <c r="I1" s="54" t="s">
        <v>263</v>
      </c>
      <c r="J1" s="44"/>
    </row>
    <row r="2" ht="22.8" customHeight="1" spans="1:10">
      <c r="A2" s="37"/>
      <c r="B2" s="41" t="s">
        <v>264</v>
      </c>
      <c r="C2" s="41"/>
      <c r="D2" s="41"/>
      <c r="E2" s="41"/>
      <c r="F2" s="41"/>
      <c r="G2" s="41"/>
      <c r="H2" s="41"/>
      <c r="I2" s="41"/>
      <c r="J2" s="44" t="s">
        <v>2</v>
      </c>
    </row>
    <row r="3" ht="19.55" customHeight="1" spans="1:10">
      <c r="A3" s="42"/>
      <c r="B3" s="43" t="s">
        <v>4</v>
      </c>
      <c r="C3" s="43"/>
      <c r="D3" s="43"/>
      <c r="E3" s="43"/>
      <c r="F3" s="43"/>
      <c r="G3" s="42"/>
      <c r="H3" s="42"/>
      <c r="I3" s="55" t="s">
        <v>57</v>
      </c>
      <c r="J3" s="56"/>
    </row>
    <row r="4" ht="24.4" customHeight="1" spans="1:10">
      <c r="A4" s="44"/>
      <c r="B4" s="45" t="s">
        <v>7</v>
      </c>
      <c r="C4" s="45"/>
      <c r="D4" s="45"/>
      <c r="E4" s="45"/>
      <c r="F4" s="45"/>
      <c r="G4" s="45" t="s">
        <v>265</v>
      </c>
      <c r="H4" s="45"/>
      <c r="I4" s="45"/>
      <c r="J4" s="57"/>
    </row>
    <row r="5" ht="24.4" customHeight="1" spans="1:10">
      <c r="A5" s="46"/>
      <c r="B5" s="45" t="s">
        <v>91</v>
      </c>
      <c r="C5" s="45"/>
      <c r="D5" s="45"/>
      <c r="E5" s="45" t="s">
        <v>69</v>
      </c>
      <c r="F5" s="45" t="s">
        <v>70</v>
      </c>
      <c r="G5" s="45" t="s">
        <v>58</v>
      </c>
      <c r="H5" s="45" t="s">
        <v>87</v>
      </c>
      <c r="I5" s="45" t="s">
        <v>88</v>
      </c>
      <c r="J5" s="57"/>
    </row>
    <row r="6" ht="24.4" customHeight="1" spans="1:10">
      <c r="A6" s="46"/>
      <c r="B6" s="45" t="s">
        <v>92</v>
      </c>
      <c r="C6" s="45" t="s">
        <v>93</v>
      </c>
      <c r="D6" s="45" t="s">
        <v>94</v>
      </c>
      <c r="E6" s="45"/>
      <c r="F6" s="45"/>
      <c r="G6" s="45"/>
      <c r="H6" s="45"/>
      <c r="I6" s="45"/>
      <c r="J6" s="58"/>
    </row>
    <row r="7" ht="22.8" customHeight="1" spans="1:10">
      <c r="A7" s="47"/>
      <c r="B7" s="45"/>
      <c r="C7" s="45"/>
      <c r="D7" s="45"/>
      <c r="E7" s="45"/>
      <c r="F7" s="45" t="s">
        <v>96</v>
      </c>
      <c r="G7" s="48"/>
      <c r="H7" s="48"/>
      <c r="I7" s="48"/>
      <c r="J7" s="59"/>
    </row>
    <row r="8" ht="22.8" customHeight="1" spans="1:10">
      <c r="A8" s="47"/>
      <c r="B8" s="45"/>
      <c r="C8" s="45"/>
      <c r="D8" s="45"/>
      <c r="E8" s="45"/>
      <c r="F8" s="50" t="s">
        <v>266</v>
      </c>
      <c r="G8" s="48"/>
      <c r="H8" s="48"/>
      <c r="I8" s="48"/>
      <c r="J8" s="59"/>
    </row>
    <row r="9" ht="22.8" customHeight="1" spans="1:10">
      <c r="A9" s="47"/>
      <c r="B9" s="45"/>
      <c r="C9" s="45"/>
      <c r="D9" s="45"/>
      <c r="E9" s="45"/>
      <c r="F9" s="45"/>
      <c r="G9" s="48"/>
      <c r="H9" s="48"/>
      <c r="I9" s="48"/>
      <c r="J9" s="59"/>
    </row>
    <row r="10" ht="22.8" customHeight="1" spans="1:10">
      <c r="A10" s="47"/>
      <c r="B10" s="45"/>
      <c r="C10" s="45"/>
      <c r="D10" s="45"/>
      <c r="E10" s="45"/>
      <c r="F10" s="45"/>
      <c r="G10" s="48"/>
      <c r="H10" s="48"/>
      <c r="I10" s="48"/>
      <c r="J10" s="59"/>
    </row>
    <row r="11" ht="22.8" customHeight="1" spans="1:10">
      <c r="A11" s="47"/>
      <c r="B11" s="45"/>
      <c r="C11" s="45"/>
      <c r="D11" s="45"/>
      <c r="E11" s="45"/>
      <c r="F11" s="45"/>
      <c r="G11" s="48"/>
      <c r="H11" s="48"/>
      <c r="I11" s="48"/>
      <c r="J11" s="59"/>
    </row>
    <row r="12" ht="22.8" customHeight="1" spans="1:10">
      <c r="A12" s="47"/>
      <c r="B12" s="45"/>
      <c r="C12" s="45"/>
      <c r="D12" s="45"/>
      <c r="E12" s="45"/>
      <c r="F12" s="45"/>
      <c r="G12" s="48"/>
      <c r="H12" s="48"/>
      <c r="I12" s="48"/>
      <c r="J12" s="59"/>
    </row>
    <row r="13" ht="22.8" customHeight="1" spans="1:10">
      <c r="A13" s="47"/>
      <c r="B13" s="45"/>
      <c r="C13" s="45"/>
      <c r="D13" s="45"/>
      <c r="E13" s="45"/>
      <c r="F13" s="45"/>
      <c r="G13" s="48"/>
      <c r="H13" s="48"/>
      <c r="I13" s="48"/>
      <c r="J13" s="59"/>
    </row>
    <row r="14" ht="22.8" customHeight="1" spans="1:10">
      <c r="A14" s="47"/>
      <c r="B14" s="45"/>
      <c r="C14" s="45"/>
      <c r="D14" s="45"/>
      <c r="E14" s="45"/>
      <c r="F14" s="45"/>
      <c r="G14" s="48"/>
      <c r="H14" s="48"/>
      <c r="I14" s="48"/>
      <c r="J14" s="59"/>
    </row>
    <row r="15" ht="22.8" customHeight="1" spans="1:10">
      <c r="A15" s="47"/>
      <c r="B15" s="45"/>
      <c r="C15" s="45"/>
      <c r="D15" s="45"/>
      <c r="E15" s="45"/>
      <c r="F15" s="45"/>
      <c r="G15" s="48"/>
      <c r="H15" s="48"/>
      <c r="I15" s="48"/>
      <c r="J15" s="59"/>
    </row>
    <row r="16" ht="22.8" customHeight="1" spans="1:10">
      <c r="A16" s="46"/>
      <c r="B16" s="49"/>
      <c r="C16" s="49"/>
      <c r="D16" s="49"/>
      <c r="E16" s="49"/>
      <c r="F16" s="49" t="s">
        <v>21</v>
      </c>
      <c r="G16" s="51"/>
      <c r="H16" s="51"/>
      <c r="I16" s="51"/>
      <c r="J16" s="57"/>
    </row>
    <row r="17" ht="22.8" customHeight="1" spans="1:10">
      <c r="A17" s="46"/>
      <c r="B17" s="49"/>
      <c r="C17" s="49"/>
      <c r="D17" s="49"/>
      <c r="E17" s="49"/>
      <c r="F17" s="49" t="s">
        <v>21</v>
      </c>
      <c r="G17" s="51"/>
      <c r="H17" s="51"/>
      <c r="I17" s="51"/>
      <c r="J17" s="5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37"/>
      <c r="B1" s="38"/>
      <c r="C1" s="39"/>
      <c r="D1" s="40"/>
      <c r="E1" s="40"/>
      <c r="F1" s="40"/>
      <c r="G1" s="40"/>
      <c r="H1" s="40"/>
      <c r="I1" s="54" t="s">
        <v>267</v>
      </c>
      <c r="J1" s="44"/>
    </row>
    <row r="2" ht="22.8" customHeight="1" spans="1:10">
      <c r="A2" s="37"/>
      <c r="B2" s="41" t="s">
        <v>268</v>
      </c>
      <c r="C2" s="41"/>
      <c r="D2" s="41"/>
      <c r="E2" s="41"/>
      <c r="F2" s="41"/>
      <c r="G2" s="41"/>
      <c r="H2" s="41"/>
      <c r="I2" s="41"/>
      <c r="J2" s="44" t="s">
        <v>2</v>
      </c>
    </row>
    <row r="3" ht="19.55" customHeight="1" spans="1:10">
      <c r="A3" s="42"/>
      <c r="B3" s="43" t="s">
        <v>4</v>
      </c>
      <c r="C3" s="43"/>
      <c r="D3" s="55"/>
      <c r="E3" s="55"/>
      <c r="F3" s="55"/>
      <c r="G3" s="55"/>
      <c r="H3" s="55"/>
      <c r="I3" s="55" t="s">
        <v>57</v>
      </c>
      <c r="J3" s="56"/>
    </row>
    <row r="4" ht="24.4" customHeight="1" spans="1:10">
      <c r="A4" s="44"/>
      <c r="B4" s="45" t="s">
        <v>255</v>
      </c>
      <c r="C4" s="45" t="s">
        <v>70</v>
      </c>
      <c r="D4" s="45" t="s">
        <v>256</v>
      </c>
      <c r="E4" s="45"/>
      <c r="F4" s="45"/>
      <c r="G4" s="45"/>
      <c r="H4" s="45"/>
      <c r="I4" s="45"/>
      <c r="J4" s="57"/>
    </row>
    <row r="5" ht="24.4" customHeight="1" spans="1:10">
      <c r="A5" s="46"/>
      <c r="B5" s="45"/>
      <c r="C5" s="45"/>
      <c r="D5" s="45" t="s">
        <v>58</v>
      </c>
      <c r="E5" s="61" t="s">
        <v>257</v>
      </c>
      <c r="F5" s="45" t="s">
        <v>258</v>
      </c>
      <c r="G5" s="45"/>
      <c r="H5" s="45"/>
      <c r="I5" s="45" t="s">
        <v>259</v>
      </c>
      <c r="J5" s="57"/>
    </row>
    <row r="6" ht="24.4" customHeight="1" spans="1:10">
      <c r="A6" s="46"/>
      <c r="B6" s="45"/>
      <c r="C6" s="45"/>
      <c r="D6" s="45"/>
      <c r="E6" s="61"/>
      <c r="F6" s="45" t="s">
        <v>158</v>
      </c>
      <c r="G6" s="45" t="s">
        <v>260</v>
      </c>
      <c r="H6" s="45" t="s">
        <v>261</v>
      </c>
      <c r="I6" s="45"/>
      <c r="J6" s="58"/>
    </row>
    <row r="7" ht="22.8" customHeight="1" spans="1:10">
      <c r="A7" s="47"/>
      <c r="B7" s="62" t="s">
        <v>269</v>
      </c>
      <c r="C7" s="45" t="s">
        <v>96</v>
      </c>
      <c r="D7" s="48">
        <f>D8</f>
        <v>1.9</v>
      </c>
      <c r="E7" s="48"/>
      <c r="F7" s="48"/>
      <c r="G7" s="48"/>
      <c r="H7" s="48"/>
      <c r="I7" s="48">
        <f>I8</f>
        <v>1.9</v>
      </c>
      <c r="J7" s="59"/>
    </row>
    <row r="8" ht="22.8" customHeight="1" spans="1:10">
      <c r="A8" s="47"/>
      <c r="B8" s="150" t="s">
        <v>71</v>
      </c>
      <c r="C8" s="50" t="s">
        <v>270</v>
      </c>
      <c r="D8" s="48">
        <v>1.9</v>
      </c>
      <c r="E8" s="48"/>
      <c r="F8" s="48"/>
      <c r="G8" s="48"/>
      <c r="H8" s="48"/>
      <c r="I8" s="48">
        <v>1.9</v>
      </c>
      <c r="J8" s="59"/>
    </row>
    <row r="9" ht="22.8" customHeight="1" spans="1:10">
      <c r="A9" s="47"/>
      <c r="B9" s="45"/>
      <c r="C9" s="45"/>
      <c r="D9" s="48"/>
      <c r="E9" s="48"/>
      <c r="F9" s="48"/>
      <c r="G9" s="48"/>
      <c r="H9" s="48"/>
      <c r="I9" s="48"/>
      <c r="J9" s="59"/>
    </row>
    <row r="10" ht="22.8" customHeight="1" spans="1:10">
      <c r="A10" s="47"/>
      <c r="B10" s="45"/>
      <c r="C10" s="45"/>
      <c r="D10" s="48"/>
      <c r="E10" s="48"/>
      <c r="F10" s="48"/>
      <c r="G10" s="48"/>
      <c r="H10" s="48"/>
      <c r="I10" s="48"/>
      <c r="J10" s="59"/>
    </row>
    <row r="11" ht="22.8" customHeight="1" spans="1:10">
      <c r="A11" s="47"/>
      <c r="B11" s="45"/>
      <c r="C11" s="45"/>
      <c r="D11" s="48"/>
      <c r="E11" s="48"/>
      <c r="F11" s="48"/>
      <c r="G11" s="48"/>
      <c r="H11" s="48"/>
      <c r="I11" s="48"/>
      <c r="J11" s="59"/>
    </row>
    <row r="12" ht="22.8" customHeight="1" spans="1:10">
      <c r="A12" s="47"/>
      <c r="B12" s="45"/>
      <c r="C12" s="45"/>
      <c r="D12" s="48"/>
      <c r="E12" s="48"/>
      <c r="F12" s="48"/>
      <c r="G12" s="48"/>
      <c r="H12" s="48"/>
      <c r="I12" s="48"/>
      <c r="J12" s="59"/>
    </row>
    <row r="13" ht="22.8" customHeight="1" spans="1:10">
      <c r="A13" s="47"/>
      <c r="B13" s="45"/>
      <c r="C13" s="45"/>
      <c r="D13" s="48"/>
      <c r="E13" s="48"/>
      <c r="F13" s="48"/>
      <c r="G13" s="48"/>
      <c r="H13" s="48"/>
      <c r="I13" s="48"/>
      <c r="J13" s="59"/>
    </row>
    <row r="14" ht="22.8" customHeight="1" spans="1:10">
      <c r="A14" s="47"/>
      <c r="B14" s="45"/>
      <c r="C14" s="45"/>
      <c r="D14" s="48"/>
      <c r="E14" s="48"/>
      <c r="F14" s="48"/>
      <c r="G14" s="48"/>
      <c r="H14" s="48"/>
      <c r="I14" s="48"/>
      <c r="J14" s="5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37"/>
      <c r="B1" s="38"/>
      <c r="C1" s="38"/>
      <c r="D1" s="38"/>
      <c r="E1" s="39"/>
      <c r="F1" s="39"/>
      <c r="G1" s="40"/>
      <c r="H1" s="40"/>
      <c r="I1" s="54" t="s">
        <v>271</v>
      </c>
      <c r="J1" s="44"/>
    </row>
    <row r="2" ht="22.8" customHeight="1" spans="1:10">
      <c r="A2" s="37"/>
      <c r="B2" s="41" t="s">
        <v>272</v>
      </c>
      <c r="C2" s="41"/>
      <c r="D2" s="41"/>
      <c r="E2" s="41"/>
      <c r="F2" s="41"/>
      <c r="G2" s="41"/>
      <c r="H2" s="41"/>
      <c r="I2" s="41"/>
      <c r="J2" s="44" t="s">
        <v>2</v>
      </c>
    </row>
    <row r="3" ht="19.55" customHeight="1" spans="1:10">
      <c r="A3" s="42"/>
      <c r="B3" s="43" t="s">
        <v>4</v>
      </c>
      <c r="C3" s="43"/>
      <c r="D3" s="43"/>
      <c r="E3" s="43"/>
      <c r="F3" s="43"/>
      <c r="G3" s="42"/>
      <c r="H3" s="42"/>
      <c r="I3" s="55" t="s">
        <v>57</v>
      </c>
      <c r="J3" s="56"/>
    </row>
    <row r="4" ht="24.4" customHeight="1" spans="1:10">
      <c r="A4" s="44"/>
      <c r="B4" s="45" t="s">
        <v>7</v>
      </c>
      <c r="C4" s="45"/>
      <c r="D4" s="45"/>
      <c r="E4" s="45"/>
      <c r="F4" s="45"/>
      <c r="G4" s="45" t="s">
        <v>273</v>
      </c>
      <c r="H4" s="45"/>
      <c r="I4" s="45"/>
      <c r="J4" s="57"/>
    </row>
    <row r="5" ht="24.4" customHeight="1" spans="1:10">
      <c r="A5" s="46"/>
      <c r="B5" s="45" t="s">
        <v>91</v>
      </c>
      <c r="C5" s="45"/>
      <c r="D5" s="45"/>
      <c r="E5" s="45" t="s">
        <v>69</v>
      </c>
      <c r="F5" s="45" t="s">
        <v>70</v>
      </c>
      <c r="G5" s="45" t="s">
        <v>58</v>
      </c>
      <c r="H5" s="45" t="s">
        <v>87</v>
      </c>
      <c r="I5" s="45" t="s">
        <v>88</v>
      </c>
      <c r="J5" s="57"/>
    </row>
    <row r="6" ht="24.4" customHeight="1" spans="1:10">
      <c r="A6" s="46"/>
      <c r="B6" s="45" t="s">
        <v>92</v>
      </c>
      <c r="C6" s="45" t="s">
        <v>93</v>
      </c>
      <c r="D6" s="45" t="s">
        <v>94</v>
      </c>
      <c r="E6" s="45"/>
      <c r="F6" s="45"/>
      <c r="G6" s="45"/>
      <c r="H6" s="45"/>
      <c r="I6" s="45"/>
      <c r="J6" s="58"/>
    </row>
    <row r="7" ht="22.8" customHeight="1" spans="1:10">
      <c r="A7" s="47"/>
      <c r="B7" s="45"/>
      <c r="C7" s="45"/>
      <c r="D7" s="45"/>
      <c r="E7" s="45"/>
      <c r="F7" s="45" t="s">
        <v>96</v>
      </c>
      <c r="G7" s="48"/>
      <c r="H7" s="48"/>
      <c r="I7" s="48"/>
      <c r="J7" s="59"/>
    </row>
    <row r="8" ht="22.8" customHeight="1" spans="1:10">
      <c r="A8" s="46"/>
      <c r="B8" s="49"/>
      <c r="C8" s="49"/>
      <c r="D8" s="49"/>
      <c r="E8" s="49"/>
      <c r="F8" s="50" t="s">
        <v>266</v>
      </c>
      <c r="G8" s="51"/>
      <c r="H8" s="51"/>
      <c r="I8" s="51"/>
      <c r="J8" s="57"/>
    </row>
    <row r="9" ht="22.8" customHeight="1" spans="1:10">
      <c r="A9" s="46"/>
      <c r="B9" s="49"/>
      <c r="C9" s="49"/>
      <c r="D9" s="49"/>
      <c r="E9" s="49"/>
      <c r="F9" s="49"/>
      <c r="G9" s="51"/>
      <c r="H9" s="51"/>
      <c r="I9" s="51"/>
      <c r="J9" s="57"/>
    </row>
    <row r="10" ht="22.8" customHeight="1" spans="1:10">
      <c r="A10" s="46"/>
      <c r="B10" s="49"/>
      <c r="C10" s="49"/>
      <c r="D10" s="49"/>
      <c r="E10" s="49"/>
      <c r="F10" s="49"/>
      <c r="G10" s="51"/>
      <c r="H10" s="51"/>
      <c r="I10" s="51"/>
      <c r="J10" s="57"/>
    </row>
    <row r="11" ht="22.8" customHeight="1" spans="1:10">
      <c r="A11" s="46"/>
      <c r="B11" s="49"/>
      <c r="C11" s="49"/>
      <c r="D11" s="49"/>
      <c r="E11" s="49"/>
      <c r="F11" s="49"/>
      <c r="G11" s="51"/>
      <c r="H11" s="51"/>
      <c r="I11" s="51"/>
      <c r="J11" s="57"/>
    </row>
    <row r="12" ht="22.8" customHeight="1" spans="1:10">
      <c r="A12" s="46"/>
      <c r="B12" s="49"/>
      <c r="C12" s="49"/>
      <c r="D12" s="49"/>
      <c r="E12" s="49"/>
      <c r="F12" s="49"/>
      <c r="G12" s="51"/>
      <c r="H12" s="51"/>
      <c r="I12" s="51"/>
      <c r="J12" s="57"/>
    </row>
    <row r="13" ht="22.8" customHeight="1" spans="1:10">
      <c r="A13" s="46"/>
      <c r="B13" s="49"/>
      <c r="C13" s="49"/>
      <c r="D13" s="49"/>
      <c r="E13" s="49"/>
      <c r="F13" s="49"/>
      <c r="G13" s="51"/>
      <c r="H13" s="51"/>
      <c r="I13" s="51"/>
      <c r="J13" s="57"/>
    </row>
    <row r="14" ht="22.8" customHeight="1" spans="1:10">
      <c r="A14" s="46"/>
      <c r="B14" s="49"/>
      <c r="C14" s="49"/>
      <c r="D14" s="49"/>
      <c r="E14" s="49"/>
      <c r="F14" s="49"/>
      <c r="G14" s="51"/>
      <c r="H14" s="51"/>
      <c r="I14" s="51"/>
      <c r="J14" s="57"/>
    </row>
    <row r="15" ht="22.8" customHeight="1" spans="1:10">
      <c r="A15" s="46"/>
      <c r="B15" s="49"/>
      <c r="C15" s="49"/>
      <c r="D15" s="49"/>
      <c r="E15" s="49"/>
      <c r="F15" s="49"/>
      <c r="G15" s="51"/>
      <c r="H15" s="51"/>
      <c r="I15" s="51"/>
      <c r="J15" s="57"/>
    </row>
    <row r="16" ht="22.8" customHeight="1" spans="1:10">
      <c r="A16" s="46"/>
      <c r="B16" s="49"/>
      <c r="C16" s="49"/>
      <c r="D16" s="49"/>
      <c r="E16" s="49"/>
      <c r="F16" s="49" t="s">
        <v>21</v>
      </c>
      <c r="G16" s="51"/>
      <c r="H16" s="51"/>
      <c r="I16" s="51"/>
      <c r="J16" s="57"/>
    </row>
    <row r="17" ht="22.8" customHeight="1" spans="1:10">
      <c r="A17" s="46"/>
      <c r="B17" s="49"/>
      <c r="C17" s="49"/>
      <c r="D17" s="49"/>
      <c r="E17" s="49"/>
      <c r="F17" s="49" t="s">
        <v>127</v>
      </c>
      <c r="G17" s="51"/>
      <c r="H17" s="51"/>
      <c r="I17" s="51"/>
      <c r="J17" s="58"/>
    </row>
    <row r="18" ht="9.75" customHeight="1" spans="1:10">
      <c r="A18" s="52"/>
      <c r="B18" s="53"/>
      <c r="C18" s="53"/>
      <c r="D18" s="53"/>
      <c r="E18" s="53"/>
      <c r="F18" s="52"/>
      <c r="G18" s="52"/>
      <c r="H18" s="52"/>
      <c r="I18" s="52"/>
      <c r="J18" s="6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workbookViewId="0">
      <selection activeCell="J34" sqref="J34"/>
    </sheetView>
  </sheetViews>
  <sheetFormatPr defaultColWidth="9" defaultRowHeight="13.5"/>
  <cols>
    <col min="1" max="1" width="13.75" customWidth="1"/>
    <col min="2" max="2" width="12.75" customWidth="1"/>
    <col min="4" max="4" width="23.3833333333333" customWidth="1"/>
    <col min="7" max="7" width="13.1333333333333" customWidth="1"/>
    <col min="11" max="11" width="5.25" customWidth="1"/>
  </cols>
  <sheetData>
    <row r="1" ht="28" customHeight="1" spans="1:12">
      <c r="A1" s="27" t="s">
        <v>274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ht="21" customHeight="1" spans="1:12">
      <c r="A2" s="28" t="s">
        <v>4</v>
      </c>
      <c r="B2" s="28"/>
      <c r="L2" s="36" t="s">
        <v>275</v>
      </c>
    </row>
    <row r="3" ht="31" customHeight="1" spans="1:12">
      <c r="A3" s="29" t="s">
        <v>276</v>
      </c>
      <c r="B3" s="29" t="s">
        <v>277</v>
      </c>
      <c r="C3" s="29" t="s">
        <v>8</v>
      </c>
      <c r="D3" s="29" t="s">
        <v>278</v>
      </c>
      <c r="E3" s="29" t="s">
        <v>279</v>
      </c>
      <c r="F3" s="29" t="s">
        <v>280</v>
      </c>
      <c r="G3" s="29" t="s">
        <v>281</v>
      </c>
      <c r="H3" s="29" t="s">
        <v>282</v>
      </c>
      <c r="I3" s="29" t="s">
        <v>283</v>
      </c>
      <c r="J3" s="29" t="s">
        <v>284</v>
      </c>
      <c r="K3" s="29" t="s">
        <v>285</v>
      </c>
      <c r="L3" s="29" t="s">
        <v>286</v>
      </c>
    </row>
    <row r="4" ht="44" customHeight="1" spans="1:12">
      <c r="A4" s="30" t="s">
        <v>287</v>
      </c>
      <c r="B4" s="31"/>
      <c r="C4" s="32">
        <v>275</v>
      </c>
      <c r="D4" s="31"/>
      <c r="E4" s="31"/>
      <c r="F4" s="31"/>
      <c r="G4" s="31"/>
      <c r="H4" s="31"/>
      <c r="I4" s="31"/>
      <c r="J4" s="31"/>
      <c r="K4" s="31"/>
      <c r="L4" s="31"/>
    </row>
    <row r="5" ht="22.5" spans="1:12">
      <c r="A5" s="33" t="s">
        <v>288</v>
      </c>
      <c r="B5" s="33" t="s">
        <v>289</v>
      </c>
      <c r="C5" s="34">
        <v>20</v>
      </c>
      <c r="D5" s="33" t="s">
        <v>290</v>
      </c>
      <c r="E5" s="33" t="s">
        <v>291</v>
      </c>
      <c r="F5" s="33" t="s">
        <v>292</v>
      </c>
      <c r="G5" s="33" t="s">
        <v>293</v>
      </c>
      <c r="H5" s="35" t="s">
        <v>294</v>
      </c>
      <c r="I5" s="33" t="s">
        <v>295</v>
      </c>
      <c r="J5" s="35" t="s">
        <v>296</v>
      </c>
      <c r="K5" s="33" t="s">
        <v>297</v>
      </c>
      <c r="L5" s="33" t="s">
        <v>298</v>
      </c>
    </row>
    <row r="6" spans="1:12">
      <c r="A6" s="33"/>
      <c r="B6" s="33"/>
      <c r="C6" s="34"/>
      <c r="D6" s="33"/>
      <c r="E6" s="33"/>
      <c r="F6" s="33"/>
      <c r="G6" s="33" t="s">
        <v>299</v>
      </c>
      <c r="H6" s="35" t="s">
        <v>294</v>
      </c>
      <c r="I6" s="33" t="s">
        <v>300</v>
      </c>
      <c r="J6" s="35" t="s">
        <v>301</v>
      </c>
      <c r="K6" s="33" t="s">
        <v>297</v>
      </c>
      <c r="L6" s="33" t="s">
        <v>302</v>
      </c>
    </row>
    <row r="7" ht="22.5" spans="1:12">
      <c r="A7" s="33"/>
      <c r="B7" s="33"/>
      <c r="C7" s="34"/>
      <c r="D7" s="33"/>
      <c r="E7" s="33"/>
      <c r="F7" s="33"/>
      <c r="G7" s="33" t="s">
        <v>303</v>
      </c>
      <c r="H7" s="35" t="s">
        <v>294</v>
      </c>
      <c r="I7" s="33" t="s">
        <v>304</v>
      </c>
      <c r="J7" s="35" t="s">
        <v>305</v>
      </c>
      <c r="K7" s="33" t="s">
        <v>297</v>
      </c>
      <c r="L7" s="33" t="s">
        <v>298</v>
      </c>
    </row>
    <row r="8" spans="1:12">
      <c r="A8" s="33"/>
      <c r="B8" s="33"/>
      <c r="C8" s="34"/>
      <c r="D8" s="33"/>
      <c r="E8" s="33"/>
      <c r="F8" s="33"/>
      <c r="G8" s="33" t="s">
        <v>306</v>
      </c>
      <c r="H8" s="35" t="s">
        <v>294</v>
      </c>
      <c r="I8" s="33" t="s">
        <v>307</v>
      </c>
      <c r="J8" s="35" t="s">
        <v>301</v>
      </c>
      <c r="K8" s="33" t="s">
        <v>297</v>
      </c>
      <c r="L8" s="33" t="s">
        <v>302</v>
      </c>
    </row>
    <row r="9" ht="22.5" spans="1:12">
      <c r="A9" s="33"/>
      <c r="B9" s="33"/>
      <c r="C9" s="34"/>
      <c r="D9" s="33"/>
      <c r="E9" s="33"/>
      <c r="F9" s="33"/>
      <c r="G9" s="33" t="s">
        <v>308</v>
      </c>
      <c r="H9" s="35" t="s">
        <v>294</v>
      </c>
      <c r="I9" s="33" t="s">
        <v>309</v>
      </c>
      <c r="J9" s="35" t="s">
        <v>296</v>
      </c>
      <c r="K9" s="33" t="s">
        <v>297</v>
      </c>
      <c r="L9" s="33" t="s">
        <v>298</v>
      </c>
    </row>
    <row r="10" ht="22.5" spans="1:12">
      <c r="A10" s="33"/>
      <c r="B10" s="33"/>
      <c r="C10" s="34"/>
      <c r="D10" s="33"/>
      <c r="E10" s="33" t="s">
        <v>310</v>
      </c>
      <c r="F10" s="33" t="s">
        <v>311</v>
      </c>
      <c r="G10" s="33" t="s">
        <v>312</v>
      </c>
      <c r="H10" s="35" t="s">
        <v>294</v>
      </c>
      <c r="I10" s="33" t="s">
        <v>307</v>
      </c>
      <c r="J10" s="35" t="s">
        <v>313</v>
      </c>
      <c r="K10" s="33" t="s">
        <v>314</v>
      </c>
      <c r="L10" s="33"/>
    </row>
    <row r="11" ht="22.5" spans="1:12">
      <c r="A11" s="33"/>
      <c r="B11" s="33"/>
      <c r="C11" s="34"/>
      <c r="D11" s="33"/>
      <c r="E11" s="33" t="s">
        <v>315</v>
      </c>
      <c r="F11" s="33" t="s">
        <v>316</v>
      </c>
      <c r="G11" s="33" t="s">
        <v>317</v>
      </c>
      <c r="H11" s="35" t="s">
        <v>294</v>
      </c>
      <c r="I11" s="33" t="s">
        <v>318</v>
      </c>
      <c r="J11" s="35" t="s">
        <v>313</v>
      </c>
      <c r="K11" s="33" t="s">
        <v>297</v>
      </c>
      <c r="L11" s="33"/>
    </row>
    <row r="12" ht="58" customHeight="1" spans="1:12">
      <c r="A12" s="33"/>
      <c r="B12" s="33"/>
      <c r="C12" s="34"/>
      <c r="D12" s="33"/>
      <c r="E12" s="33" t="s">
        <v>319</v>
      </c>
      <c r="F12" s="33" t="s">
        <v>320</v>
      </c>
      <c r="G12" s="33" t="s">
        <v>321</v>
      </c>
      <c r="H12" s="35" t="s">
        <v>322</v>
      </c>
      <c r="I12" s="33">
        <f>ROUND(200000/10000,2)</f>
        <v>20</v>
      </c>
      <c r="J12" s="35" t="s">
        <v>323</v>
      </c>
      <c r="K12" s="33" t="s">
        <v>297</v>
      </c>
      <c r="L12" s="33" t="s">
        <v>298</v>
      </c>
    </row>
    <row r="13" ht="18" customHeight="1" spans="1:12">
      <c r="A13" s="33"/>
      <c r="B13" s="33" t="s">
        <v>324</v>
      </c>
      <c r="C13" s="34">
        <v>120</v>
      </c>
      <c r="D13" s="33" t="s">
        <v>325</v>
      </c>
      <c r="E13" s="33" t="s">
        <v>291</v>
      </c>
      <c r="F13" s="33" t="s">
        <v>292</v>
      </c>
      <c r="G13" s="33" t="s">
        <v>326</v>
      </c>
      <c r="H13" s="35" t="s">
        <v>294</v>
      </c>
      <c r="I13" s="33" t="s">
        <v>327</v>
      </c>
      <c r="J13" s="35" t="s">
        <v>328</v>
      </c>
      <c r="K13" s="33" t="s">
        <v>297</v>
      </c>
      <c r="L13" s="33"/>
    </row>
    <row r="14" ht="18" customHeight="1" spans="1:12">
      <c r="A14" s="33"/>
      <c r="B14" s="33"/>
      <c r="C14" s="34"/>
      <c r="D14" s="33"/>
      <c r="E14" s="33"/>
      <c r="F14" s="33" t="s">
        <v>329</v>
      </c>
      <c r="G14" s="33" t="s">
        <v>330</v>
      </c>
      <c r="H14" s="35" t="s">
        <v>294</v>
      </c>
      <c r="I14" s="33" t="s">
        <v>331</v>
      </c>
      <c r="J14" s="35" t="s">
        <v>332</v>
      </c>
      <c r="K14" s="33" t="s">
        <v>297</v>
      </c>
      <c r="L14" s="33"/>
    </row>
    <row r="15" ht="30" customHeight="1" spans="1:12">
      <c r="A15" s="33"/>
      <c r="B15" s="33"/>
      <c r="C15" s="34"/>
      <c r="D15" s="33"/>
      <c r="E15" s="33"/>
      <c r="F15" s="33"/>
      <c r="G15" s="33" t="s">
        <v>333</v>
      </c>
      <c r="H15" s="35" t="s">
        <v>294</v>
      </c>
      <c r="I15" s="33" t="s">
        <v>334</v>
      </c>
      <c r="J15" s="35" t="s">
        <v>332</v>
      </c>
      <c r="K15" s="33" t="s">
        <v>297</v>
      </c>
      <c r="L15" s="33"/>
    </row>
    <row r="16" ht="51" customHeight="1" spans="1:12">
      <c r="A16" s="33"/>
      <c r="B16" s="33"/>
      <c r="C16" s="34"/>
      <c r="D16" s="33"/>
      <c r="E16" s="33"/>
      <c r="F16" s="33" t="s">
        <v>335</v>
      </c>
      <c r="G16" s="33" t="s">
        <v>336</v>
      </c>
      <c r="H16" s="35" t="s">
        <v>322</v>
      </c>
      <c r="I16" s="33" t="s">
        <v>337</v>
      </c>
      <c r="J16" s="35" t="s">
        <v>338</v>
      </c>
      <c r="K16" s="33" t="s">
        <v>297</v>
      </c>
      <c r="L16" s="33"/>
    </row>
    <row r="17" ht="22.5" spans="1:12">
      <c r="A17" s="33"/>
      <c r="B17" s="33"/>
      <c r="C17" s="34"/>
      <c r="D17" s="33"/>
      <c r="E17" s="33" t="s">
        <v>310</v>
      </c>
      <c r="F17" s="33" t="s">
        <v>311</v>
      </c>
      <c r="G17" s="33" t="s">
        <v>339</v>
      </c>
      <c r="H17" s="35" t="s">
        <v>340</v>
      </c>
      <c r="I17" s="33" t="s">
        <v>341</v>
      </c>
      <c r="J17" s="35" t="s">
        <v>313</v>
      </c>
      <c r="K17" s="33" t="s">
        <v>314</v>
      </c>
      <c r="L17" s="33"/>
    </row>
    <row r="18" ht="27" customHeight="1" spans="1:12">
      <c r="A18" s="33"/>
      <c r="B18" s="33"/>
      <c r="C18" s="34"/>
      <c r="D18" s="33"/>
      <c r="E18" s="33" t="s">
        <v>315</v>
      </c>
      <c r="F18" s="33" t="s">
        <v>316</v>
      </c>
      <c r="G18" s="33" t="s">
        <v>342</v>
      </c>
      <c r="H18" s="35" t="s">
        <v>294</v>
      </c>
      <c r="I18" s="33" t="s">
        <v>318</v>
      </c>
      <c r="J18" s="35" t="s">
        <v>313</v>
      </c>
      <c r="K18" s="33" t="s">
        <v>297</v>
      </c>
      <c r="L18" s="33"/>
    </row>
    <row r="19" ht="90" customHeight="1" spans="1:12">
      <c r="A19" s="33"/>
      <c r="B19" s="33"/>
      <c r="C19" s="34"/>
      <c r="D19" s="33"/>
      <c r="E19" s="33" t="s">
        <v>319</v>
      </c>
      <c r="F19" s="33" t="s">
        <v>320</v>
      </c>
      <c r="G19" s="33" t="s">
        <v>343</v>
      </c>
      <c r="H19" s="35" t="s">
        <v>322</v>
      </c>
      <c r="I19" s="33">
        <f>ROUND(1200000/10000,2)</f>
        <v>120</v>
      </c>
      <c r="J19" s="35" t="s">
        <v>344</v>
      </c>
      <c r="K19" s="33" t="s">
        <v>314</v>
      </c>
      <c r="L19" s="33"/>
    </row>
    <row r="20" ht="41" customHeight="1" spans="1:12">
      <c r="A20" s="33"/>
      <c r="B20" s="33" t="s">
        <v>345</v>
      </c>
      <c r="C20" s="34">
        <v>20</v>
      </c>
      <c r="D20" s="33" t="s">
        <v>346</v>
      </c>
      <c r="E20" s="33" t="s">
        <v>291</v>
      </c>
      <c r="F20" s="33" t="s">
        <v>329</v>
      </c>
      <c r="G20" s="33" t="s">
        <v>347</v>
      </c>
      <c r="H20" s="35" t="s">
        <v>294</v>
      </c>
      <c r="I20" s="33" t="s">
        <v>348</v>
      </c>
      <c r="J20" s="35" t="s">
        <v>349</v>
      </c>
      <c r="K20" s="33" t="s">
        <v>307</v>
      </c>
      <c r="L20" s="33"/>
    </row>
    <row r="21" ht="32" customHeight="1" spans="1:12">
      <c r="A21" s="33"/>
      <c r="B21" s="33"/>
      <c r="C21" s="34"/>
      <c r="D21" s="33"/>
      <c r="E21" s="33" t="s">
        <v>310</v>
      </c>
      <c r="F21" s="33" t="s">
        <v>311</v>
      </c>
      <c r="G21" s="33" t="s">
        <v>350</v>
      </c>
      <c r="H21" s="35" t="s">
        <v>351</v>
      </c>
      <c r="I21" s="33" t="s">
        <v>307</v>
      </c>
      <c r="J21" s="35" t="s">
        <v>313</v>
      </c>
      <c r="K21" s="33" t="s">
        <v>352</v>
      </c>
      <c r="L21" s="33"/>
    </row>
    <row r="22" ht="33" customHeight="1" spans="1:12">
      <c r="A22" s="33"/>
      <c r="B22" s="33"/>
      <c r="C22" s="34"/>
      <c r="D22" s="33"/>
      <c r="E22" s="33" t="s">
        <v>315</v>
      </c>
      <c r="F22" s="33" t="s">
        <v>316</v>
      </c>
      <c r="G22" s="33" t="s">
        <v>342</v>
      </c>
      <c r="H22" s="35" t="s">
        <v>294</v>
      </c>
      <c r="I22" s="33" t="s">
        <v>318</v>
      </c>
      <c r="J22" s="35" t="s">
        <v>313</v>
      </c>
      <c r="K22" s="33" t="s">
        <v>297</v>
      </c>
      <c r="L22" s="33"/>
    </row>
    <row r="23" ht="22.5" spans="1:12">
      <c r="A23" s="33"/>
      <c r="B23" s="33" t="s">
        <v>353</v>
      </c>
      <c r="C23" s="34">
        <v>15</v>
      </c>
      <c r="D23" s="33" t="s">
        <v>354</v>
      </c>
      <c r="E23" s="33" t="s">
        <v>291</v>
      </c>
      <c r="F23" s="33" t="s">
        <v>292</v>
      </c>
      <c r="G23" s="33" t="s">
        <v>355</v>
      </c>
      <c r="H23" s="35" t="s">
        <v>294</v>
      </c>
      <c r="I23" s="33" t="s">
        <v>327</v>
      </c>
      <c r="J23" s="35" t="s">
        <v>349</v>
      </c>
      <c r="K23" s="33" t="s">
        <v>297</v>
      </c>
      <c r="L23" s="33"/>
    </row>
    <row r="24" ht="22.5" spans="1:12">
      <c r="A24" s="33"/>
      <c r="B24" s="33"/>
      <c r="C24" s="34"/>
      <c r="D24" s="33"/>
      <c r="E24" s="33"/>
      <c r="F24" s="33"/>
      <c r="G24" s="33" t="s">
        <v>356</v>
      </c>
      <c r="H24" s="35" t="s">
        <v>294</v>
      </c>
      <c r="I24" s="33" t="s">
        <v>327</v>
      </c>
      <c r="J24" s="35" t="s">
        <v>305</v>
      </c>
      <c r="K24" s="33" t="s">
        <v>314</v>
      </c>
      <c r="L24" s="33"/>
    </row>
    <row r="25" spans="1:12">
      <c r="A25" s="33"/>
      <c r="B25" s="33"/>
      <c r="C25" s="34"/>
      <c r="D25" s="33"/>
      <c r="E25" s="33"/>
      <c r="F25" s="33" t="s">
        <v>329</v>
      </c>
      <c r="G25" s="33" t="s">
        <v>357</v>
      </c>
      <c r="H25" s="35" t="s">
        <v>294</v>
      </c>
      <c r="I25" s="33" t="s">
        <v>295</v>
      </c>
      <c r="J25" s="35" t="s">
        <v>349</v>
      </c>
      <c r="K25" s="33" t="s">
        <v>314</v>
      </c>
      <c r="L25" s="33"/>
    </row>
    <row r="26" ht="25" customHeight="1" spans="1:12">
      <c r="A26" s="33"/>
      <c r="B26" s="33"/>
      <c r="C26" s="34"/>
      <c r="D26" s="33"/>
      <c r="E26" s="33" t="s">
        <v>310</v>
      </c>
      <c r="F26" s="33" t="s">
        <v>311</v>
      </c>
      <c r="G26" s="33" t="s">
        <v>358</v>
      </c>
      <c r="H26" s="35" t="s">
        <v>340</v>
      </c>
      <c r="I26" s="33" t="s">
        <v>359</v>
      </c>
      <c r="J26" s="35" t="s">
        <v>313</v>
      </c>
      <c r="K26" s="33" t="s">
        <v>352</v>
      </c>
      <c r="L26" s="33"/>
    </row>
    <row r="27" ht="39" customHeight="1" spans="1:12">
      <c r="A27" s="33"/>
      <c r="B27" s="33"/>
      <c r="C27" s="34"/>
      <c r="D27" s="33"/>
      <c r="E27" s="33" t="s">
        <v>315</v>
      </c>
      <c r="F27" s="33" t="s">
        <v>316</v>
      </c>
      <c r="G27" s="33" t="s">
        <v>342</v>
      </c>
      <c r="H27" s="35" t="s">
        <v>294</v>
      </c>
      <c r="I27" s="33" t="s">
        <v>318</v>
      </c>
      <c r="J27" s="35" t="s">
        <v>313</v>
      </c>
      <c r="K27" s="33" t="s">
        <v>297</v>
      </c>
      <c r="L27" s="33"/>
    </row>
    <row r="28" spans="1:12">
      <c r="A28" s="33"/>
      <c r="B28" s="33" t="s">
        <v>360</v>
      </c>
      <c r="C28" s="34">
        <v>100</v>
      </c>
      <c r="D28" s="33" t="s">
        <v>361</v>
      </c>
      <c r="E28" s="33" t="s">
        <v>291</v>
      </c>
      <c r="F28" s="33" t="s">
        <v>292</v>
      </c>
      <c r="G28" s="33" t="s">
        <v>362</v>
      </c>
      <c r="H28" s="35" t="s">
        <v>294</v>
      </c>
      <c r="I28" s="33" t="s">
        <v>352</v>
      </c>
      <c r="J28" s="35" t="s">
        <v>363</v>
      </c>
      <c r="K28" s="33" t="s">
        <v>314</v>
      </c>
      <c r="L28" s="33"/>
    </row>
    <row r="29" spans="1:12">
      <c r="A29" s="33"/>
      <c r="B29" s="33"/>
      <c r="C29" s="34"/>
      <c r="D29" s="33"/>
      <c r="E29" s="33"/>
      <c r="F29" s="33"/>
      <c r="G29" s="33" t="s">
        <v>364</v>
      </c>
      <c r="H29" s="35" t="s">
        <v>294</v>
      </c>
      <c r="I29" s="33" t="s">
        <v>352</v>
      </c>
      <c r="J29" s="35" t="s">
        <v>332</v>
      </c>
      <c r="K29" s="33" t="s">
        <v>314</v>
      </c>
      <c r="L29" s="33"/>
    </row>
    <row r="30" ht="31" customHeight="1" spans="1:12">
      <c r="A30" s="33"/>
      <c r="B30" s="33"/>
      <c r="C30" s="34"/>
      <c r="D30" s="33"/>
      <c r="E30" s="33" t="s">
        <v>310</v>
      </c>
      <c r="F30" s="33" t="s">
        <v>365</v>
      </c>
      <c r="G30" s="33" t="s">
        <v>366</v>
      </c>
      <c r="H30" s="35" t="s">
        <v>351</v>
      </c>
      <c r="I30" s="33" t="s">
        <v>337</v>
      </c>
      <c r="J30" s="35" t="s">
        <v>338</v>
      </c>
      <c r="K30" s="33" t="s">
        <v>314</v>
      </c>
      <c r="L30" s="33"/>
    </row>
    <row r="31" ht="35" customHeight="1" spans="1:12">
      <c r="A31" s="33"/>
      <c r="B31" s="33"/>
      <c r="C31" s="34"/>
      <c r="D31" s="33"/>
      <c r="E31" s="33" t="s">
        <v>315</v>
      </c>
      <c r="F31" s="33" t="s">
        <v>316</v>
      </c>
      <c r="G31" s="33" t="s">
        <v>342</v>
      </c>
      <c r="H31" s="35" t="s">
        <v>294</v>
      </c>
      <c r="I31" s="33" t="s">
        <v>318</v>
      </c>
      <c r="J31" s="35" t="s">
        <v>313</v>
      </c>
      <c r="K31" s="33" t="s">
        <v>297</v>
      </c>
      <c r="L31" s="33"/>
    </row>
    <row r="32" ht="60" customHeight="1" spans="1:12">
      <c r="A32" s="33"/>
      <c r="B32" s="33"/>
      <c r="C32" s="34"/>
      <c r="D32" s="33"/>
      <c r="E32" s="33" t="s">
        <v>319</v>
      </c>
      <c r="F32" s="33" t="s">
        <v>320</v>
      </c>
      <c r="G32" s="33" t="s">
        <v>367</v>
      </c>
      <c r="H32" s="35" t="s">
        <v>322</v>
      </c>
      <c r="I32" s="33">
        <f>ROUND(1000000/10000,2)</f>
        <v>100</v>
      </c>
      <c r="J32" s="35" t="s">
        <v>344</v>
      </c>
      <c r="K32" s="33" t="s">
        <v>314</v>
      </c>
      <c r="L32" s="33"/>
    </row>
  </sheetData>
  <mergeCells count="26">
    <mergeCell ref="A1:L1"/>
    <mergeCell ref="A2:B2"/>
    <mergeCell ref="A5:A32"/>
    <mergeCell ref="B5:B12"/>
    <mergeCell ref="B13:B19"/>
    <mergeCell ref="B20:B22"/>
    <mergeCell ref="B23:B27"/>
    <mergeCell ref="B28:B32"/>
    <mergeCell ref="C5:C12"/>
    <mergeCell ref="C13:C19"/>
    <mergeCell ref="C20:C22"/>
    <mergeCell ref="C23:C27"/>
    <mergeCell ref="C28:C32"/>
    <mergeCell ref="D5:D12"/>
    <mergeCell ref="D13:D19"/>
    <mergeCell ref="D20:D22"/>
    <mergeCell ref="D23:D27"/>
    <mergeCell ref="D28:D32"/>
    <mergeCell ref="E5:E9"/>
    <mergeCell ref="E13:E16"/>
    <mergeCell ref="E23:E25"/>
    <mergeCell ref="E28:E29"/>
    <mergeCell ref="F5:F9"/>
    <mergeCell ref="F14:F15"/>
    <mergeCell ref="F23:F24"/>
    <mergeCell ref="F28:F29"/>
  </mergeCells>
  <pageMargins left="0.75" right="0.75" top="1" bottom="1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workbookViewId="0">
      <selection activeCell="G11" sqref="G11"/>
    </sheetView>
  </sheetViews>
  <sheetFormatPr defaultColWidth="9" defaultRowHeight="13.5" outlineLevelCol="5"/>
  <cols>
    <col min="1" max="1" width="12.8833333333333" customWidth="1"/>
    <col min="4" max="4" width="19.1333333333333" customWidth="1"/>
    <col min="5" max="5" width="17.25" customWidth="1"/>
    <col min="6" max="6" width="14" customWidth="1"/>
  </cols>
  <sheetData>
    <row r="1" ht="22.5" spans="1:6">
      <c r="A1" s="1" t="s">
        <v>368</v>
      </c>
      <c r="B1" s="2"/>
      <c r="C1" s="2"/>
      <c r="D1" s="2"/>
      <c r="E1" s="2"/>
      <c r="F1" s="2"/>
    </row>
    <row r="2" ht="21" customHeight="1" spans="1:6">
      <c r="A2" s="3" t="s">
        <v>369</v>
      </c>
      <c r="B2" s="3"/>
      <c r="C2" s="3"/>
      <c r="D2" s="3"/>
      <c r="E2" s="3"/>
      <c r="F2" s="3"/>
    </row>
    <row r="3" ht="27" customHeight="1" spans="1:6">
      <c r="A3" s="4" t="s">
        <v>4</v>
      </c>
      <c r="B3" s="4"/>
      <c r="C3" s="5"/>
      <c r="D3" s="5"/>
      <c r="E3" s="5"/>
      <c r="F3" s="6" t="s">
        <v>57</v>
      </c>
    </row>
    <row r="4" ht="27" customHeight="1" spans="1:6">
      <c r="A4" s="7" t="s">
        <v>370</v>
      </c>
      <c r="B4" s="7"/>
      <c r="C4" s="7"/>
      <c r="D4" s="7" t="s">
        <v>270</v>
      </c>
      <c r="E4" s="7"/>
      <c r="F4" s="7"/>
    </row>
    <row r="5" ht="24" customHeight="1" spans="1:6">
      <c r="A5" s="8" t="s">
        <v>371</v>
      </c>
      <c r="B5" s="8" t="s">
        <v>372</v>
      </c>
      <c r="C5" s="8"/>
      <c r="D5" s="8" t="s">
        <v>373</v>
      </c>
      <c r="E5" s="8"/>
      <c r="F5" s="8"/>
    </row>
    <row r="6" ht="30" customHeight="1" spans="1:6">
      <c r="A6" s="8"/>
      <c r="B6" s="8" t="s">
        <v>179</v>
      </c>
      <c r="C6" s="8"/>
      <c r="D6" s="9" t="s">
        <v>374</v>
      </c>
      <c r="E6" s="9"/>
      <c r="F6" s="9"/>
    </row>
    <row r="7" ht="27" customHeight="1" spans="1:6">
      <c r="A7" s="8"/>
      <c r="B7" s="8" t="s">
        <v>180</v>
      </c>
      <c r="C7" s="10"/>
      <c r="D7" s="9" t="s">
        <v>375</v>
      </c>
      <c r="E7" s="11"/>
      <c r="F7" s="11"/>
    </row>
    <row r="8" ht="87" customHeight="1" spans="1:6">
      <c r="A8" s="12"/>
      <c r="B8" s="8" t="s">
        <v>376</v>
      </c>
      <c r="C8" s="12"/>
      <c r="D8" s="9" t="s">
        <v>377</v>
      </c>
      <c r="E8" s="13"/>
      <c r="F8" s="13"/>
    </row>
    <row r="9" ht="26" customHeight="1" spans="1:6">
      <c r="A9" s="12"/>
      <c r="B9" s="14" t="s">
        <v>378</v>
      </c>
      <c r="C9" s="15"/>
      <c r="D9" s="8" t="s">
        <v>379</v>
      </c>
      <c r="E9" s="8" t="s">
        <v>380</v>
      </c>
      <c r="F9" s="8" t="s">
        <v>381</v>
      </c>
    </row>
    <row r="10" ht="24" customHeight="1" spans="1:6">
      <c r="A10" s="12"/>
      <c r="B10" s="16"/>
      <c r="C10" s="17"/>
      <c r="D10" s="18">
        <v>437.34</v>
      </c>
      <c r="E10" s="18">
        <v>437.34</v>
      </c>
      <c r="F10" s="18"/>
    </row>
    <row r="11" ht="147" customHeight="1" spans="1:6">
      <c r="A11" s="19" t="s">
        <v>382</v>
      </c>
      <c r="B11" s="20" t="s">
        <v>383</v>
      </c>
      <c r="C11" s="21"/>
      <c r="D11" s="21"/>
      <c r="E11" s="21"/>
      <c r="F11" s="21"/>
    </row>
    <row r="12" ht="27" customHeight="1" spans="1:6">
      <c r="A12" s="22" t="s">
        <v>384</v>
      </c>
      <c r="B12" s="23" t="s">
        <v>279</v>
      </c>
      <c r="C12" s="23" t="s">
        <v>280</v>
      </c>
      <c r="D12" s="23" t="s">
        <v>281</v>
      </c>
      <c r="E12" s="23" t="s">
        <v>385</v>
      </c>
      <c r="F12" s="23"/>
    </row>
    <row r="13" ht="30" customHeight="1" spans="1:6">
      <c r="A13" s="22"/>
      <c r="B13" s="23" t="s">
        <v>386</v>
      </c>
      <c r="C13" s="23" t="s">
        <v>292</v>
      </c>
      <c r="D13" s="23" t="s">
        <v>387</v>
      </c>
      <c r="E13" s="24" t="s">
        <v>388</v>
      </c>
      <c r="F13" s="24"/>
    </row>
    <row r="14" ht="27" customHeight="1" spans="1:6">
      <c r="A14" s="22"/>
      <c r="B14" s="23"/>
      <c r="C14" s="23"/>
      <c r="D14" s="23" t="s">
        <v>389</v>
      </c>
      <c r="E14" s="24" t="s">
        <v>390</v>
      </c>
      <c r="F14" s="24"/>
    </row>
    <row r="15" ht="26" customHeight="1" spans="1:6">
      <c r="A15" s="22"/>
      <c r="B15" s="23"/>
      <c r="C15" s="23"/>
      <c r="D15" s="23" t="s">
        <v>391</v>
      </c>
      <c r="E15" s="24" t="s">
        <v>392</v>
      </c>
      <c r="F15" s="24"/>
    </row>
    <row r="16" ht="30" customHeight="1" spans="1:6">
      <c r="A16" s="22"/>
      <c r="B16" s="23"/>
      <c r="C16" s="23"/>
      <c r="D16" s="23" t="s">
        <v>393</v>
      </c>
      <c r="E16" s="24" t="s">
        <v>394</v>
      </c>
      <c r="F16" s="24"/>
    </row>
    <row r="17" ht="27" customHeight="1" spans="1:6">
      <c r="A17" s="22"/>
      <c r="B17" s="23"/>
      <c r="C17" s="23"/>
      <c r="D17" s="23" t="s">
        <v>395</v>
      </c>
      <c r="E17" s="24" t="s">
        <v>396</v>
      </c>
      <c r="F17" s="24"/>
    </row>
    <row r="18" ht="33" customHeight="1" spans="1:6">
      <c r="A18" s="22"/>
      <c r="B18" s="23"/>
      <c r="C18" s="23"/>
      <c r="D18" s="23" t="s">
        <v>397</v>
      </c>
      <c r="E18" s="24" t="s">
        <v>398</v>
      </c>
      <c r="F18" s="24"/>
    </row>
    <row r="19" ht="27" customHeight="1" spans="1:6">
      <c r="A19" s="22"/>
      <c r="B19" s="23"/>
      <c r="C19" s="23"/>
      <c r="D19" s="23" t="s">
        <v>399</v>
      </c>
      <c r="E19" s="24" t="s">
        <v>400</v>
      </c>
      <c r="F19" s="24"/>
    </row>
    <row r="20" ht="24" customHeight="1" spans="1:6">
      <c r="A20" s="22"/>
      <c r="B20" s="23"/>
      <c r="C20" s="23"/>
      <c r="D20" s="23" t="s">
        <v>401</v>
      </c>
      <c r="E20" s="24" t="s">
        <v>402</v>
      </c>
      <c r="F20" s="24"/>
    </row>
    <row r="21" ht="25" customHeight="1" spans="1:6">
      <c r="A21" s="22"/>
      <c r="B21" s="23"/>
      <c r="C21" s="23"/>
      <c r="D21" s="23" t="s">
        <v>403</v>
      </c>
      <c r="E21" s="24" t="s">
        <v>404</v>
      </c>
      <c r="F21" s="24"/>
    </row>
    <row r="22" ht="30" customHeight="1" spans="1:6">
      <c r="A22" s="22"/>
      <c r="B22" s="23"/>
      <c r="C22" s="23"/>
      <c r="D22" s="23" t="s">
        <v>405</v>
      </c>
      <c r="E22" s="24" t="s">
        <v>406</v>
      </c>
      <c r="F22" s="24"/>
    </row>
    <row r="23" ht="37" customHeight="1" spans="1:6">
      <c r="A23" s="22"/>
      <c r="B23" s="23"/>
      <c r="C23" s="23"/>
      <c r="D23" s="23" t="s">
        <v>407</v>
      </c>
      <c r="E23" s="24" t="s">
        <v>408</v>
      </c>
      <c r="F23" s="24"/>
    </row>
    <row r="24" ht="63" customHeight="1" spans="1:6">
      <c r="A24" s="22"/>
      <c r="B24" s="23"/>
      <c r="C24" s="23"/>
      <c r="D24" s="23" t="s">
        <v>409</v>
      </c>
      <c r="E24" s="24" t="s">
        <v>410</v>
      </c>
      <c r="F24" s="24"/>
    </row>
    <row r="25" ht="27" customHeight="1" spans="1:6">
      <c r="A25" s="22"/>
      <c r="B25" s="23"/>
      <c r="C25" s="23"/>
      <c r="D25" s="23" t="s">
        <v>411</v>
      </c>
      <c r="E25" s="24" t="s">
        <v>412</v>
      </c>
      <c r="F25" s="24"/>
    </row>
    <row r="26" ht="27" customHeight="1" spans="1:6">
      <c r="A26" s="22"/>
      <c r="B26" s="23"/>
      <c r="C26" s="23"/>
      <c r="D26" s="23" t="s">
        <v>364</v>
      </c>
      <c r="E26" s="24" t="s">
        <v>413</v>
      </c>
      <c r="F26" s="24"/>
    </row>
    <row r="27" ht="30" customHeight="1" spans="1:6">
      <c r="A27" s="22"/>
      <c r="B27" s="23"/>
      <c r="C27" s="23"/>
      <c r="D27" s="23" t="s">
        <v>414</v>
      </c>
      <c r="E27" s="24" t="s">
        <v>415</v>
      </c>
      <c r="F27" s="24"/>
    </row>
    <row r="28" ht="31" customHeight="1" spans="1:6">
      <c r="A28" s="22"/>
      <c r="B28" s="23"/>
      <c r="C28" s="23"/>
      <c r="D28" s="23" t="s">
        <v>416</v>
      </c>
      <c r="E28" s="24" t="s">
        <v>417</v>
      </c>
      <c r="F28" s="24"/>
    </row>
    <row r="29" ht="30" customHeight="1" spans="1:6">
      <c r="A29" s="22"/>
      <c r="B29" s="23"/>
      <c r="C29" s="23" t="s">
        <v>329</v>
      </c>
      <c r="D29" s="23" t="s">
        <v>418</v>
      </c>
      <c r="E29" s="24" t="s">
        <v>388</v>
      </c>
      <c r="F29" s="24"/>
    </row>
    <row r="30" ht="27" customHeight="1" spans="1:6">
      <c r="A30" s="22"/>
      <c r="B30" s="23"/>
      <c r="C30" s="23"/>
      <c r="D30" s="23" t="s">
        <v>419</v>
      </c>
      <c r="E30" s="24" t="s">
        <v>420</v>
      </c>
      <c r="F30" s="24"/>
    </row>
    <row r="31" ht="27" customHeight="1" spans="1:6">
      <c r="A31" s="22"/>
      <c r="B31" s="23"/>
      <c r="C31" s="23"/>
      <c r="D31" s="23" t="s">
        <v>421</v>
      </c>
      <c r="E31" s="24" t="s">
        <v>422</v>
      </c>
      <c r="F31" s="24"/>
    </row>
    <row r="32" ht="49" customHeight="1" spans="1:6">
      <c r="A32" s="22"/>
      <c r="B32" s="23"/>
      <c r="C32" s="23"/>
      <c r="D32" s="23" t="s">
        <v>423</v>
      </c>
      <c r="E32" s="24" t="s">
        <v>424</v>
      </c>
      <c r="F32" s="24"/>
    </row>
    <row r="33" ht="28" customHeight="1" spans="1:6">
      <c r="A33" s="22"/>
      <c r="B33" s="23"/>
      <c r="C33" s="23" t="s">
        <v>335</v>
      </c>
      <c r="D33" s="23" t="s">
        <v>425</v>
      </c>
      <c r="E33" s="24" t="s">
        <v>426</v>
      </c>
      <c r="F33" s="24"/>
    </row>
    <row r="34" ht="24" customHeight="1" spans="1:6">
      <c r="A34" s="22"/>
      <c r="B34" s="23" t="s">
        <v>319</v>
      </c>
      <c r="C34" s="23" t="s">
        <v>320</v>
      </c>
      <c r="D34" s="23" t="s">
        <v>179</v>
      </c>
      <c r="E34" s="25">
        <v>146.72</v>
      </c>
      <c r="F34" s="25"/>
    </row>
    <row r="35" ht="22" customHeight="1" spans="1:6">
      <c r="A35" s="22"/>
      <c r="B35" s="23"/>
      <c r="C35" s="23"/>
      <c r="D35" s="23" t="s">
        <v>180</v>
      </c>
      <c r="E35" s="25">
        <v>15.62</v>
      </c>
      <c r="F35" s="25"/>
    </row>
    <row r="36" ht="28" customHeight="1" spans="1:6">
      <c r="A36" s="22"/>
      <c r="B36" s="23"/>
      <c r="C36" s="23"/>
      <c r="D36" s="23" t="s">
        <v>376</v>
      </c>
      <c r="E36" s="25">
        <v>275</v>
      </c>
      <c r="F36" s="25"/>
    </row>
    <row r="37" ht="63" customHeight="1" spans="1:6">
      <c r="A37" s="22"/>
      <c r="B37" s="23" t="s">
        <v>310</v>
      </c>
      <c r="C37" s="23" t="s">
        <v>427</v>
      </c>
      <c r="D37" s="23" t="s">
        <v>428</v>
      </c>
      <c r="E37" s="24" t="s">
        <v>429</v>
      </c>
      <c r="F37" s="24"/>
    </row>
    <row r="38" ht="44" customHeight="1" spans="1:6">
      <c r="A38" s="22"/>
      <c r="B38" s="23"/>
      <c r="C38" s="23" t="s">
        <v>311</v>
      </c>
      <c r="D38" s="23" t="s">
        <v>430</v>
      </c>
      <c r="E38" s="24" t="s">
        <v>431</v>
      </c>
      <c r="F38" s="24"/>
    </row>
    <row r="39" ht="60" customHeight="1" spans="1:6">
      <c r="A39" s="22"/>
      <c r="B39" s="23"/>
      <c r="C39" s="23" t="s">
        <v>432</v>
      </c>
      <c r="D39" s="23" t="s">
        <v>433</v>
      </c>
      <c r="E39" s="24" t="s">
        <v>434</v>
      </c>
      <c r="F39" s="24"/>
    </row>
    <row r="40" ht="30" customHeight="1" spans="1:6">
      <c r="A40" s="22"/>
      <c r="B40" s="23" t="s">
        <v>315</v>
      </c>
      <c r="C40" s="23" t="s">
        <v>316</v>
      </c>
      <c r="D40" s="23" t="s">
        <v>317</v>
      </c>
      <c r="E40" s="26" t="s">
        <v>435</v>
      </c>
      <c r="F40" s="26"/>
    </row>
  </sheetData>
  <mergeCells count="52">
    <mergeCell ref="A1:F1"/>
    <mergeCell ref="A2:F2"/>
    <mergeCell ref="A3:B3"/>
    <mergeCell ref="A4:C4"/>
    <mergeCell ref="D4:F4"/>
    <mergeCell ref="B5:C5"/>
    <mergeCell ref="D5:F5"/>
    <mergeCell ref="B6:C6"/>
    <mergeCell ref="D6:F6"/>
    <mergeCell ref="B7:C7"/>
    <mergeCell ref="D7:F7"/>
    <mergeCell ref="B8:C8"/>
    <mergeCell ref="D8:F8"/>
    <mergeCell ref="B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A5:A10"/>
    <mergeCell ref="A12:A40"/>
    <mergeCell ref="B13:B33"/>
    <mergeCell ref="B34:B36"/>
    <mergeCell ref="B37:B39"/>
    <mergeCell ref="C13:C28"/>
    <mergeCell ref="C29:C32"/>
    <mergeCell ref="C34:C36"/>
    <mergeCell ref="B9:C1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5" activePane="bottomLeft" state="frozen"/>
      <selection/>
      <selection pane="bottomLeft" activeCell="B3" sqref="B3:E3"/>
    </sheetView>
  </sheetViews>
  <sheetFormatPr defaultColWidth="10" defaultRowHeight="13.5" outlineLevelCol="5"/>
  <cols>
    <col min="1" max="1" width="1.53333333333333" style="67" customWidth="1"/>
    <col min="2" max="2" width="42.6333333333333" style="67" customWidth="1"/>
    <col min="3" max="3" width="16.6333333333333" style="67" customWidth="1"/>
    <col min="4" max="4" width="42.6333333333333" style="67" customWidth="1"/>
    <col min="5" max="5" width="16.6333333333333" style="67" customWidth="1"/>
    <col min="6" max="6" width="1.53333333333333" style="67" customWidth="1"/>
    <col min="7" max="11" width="9.76666666666667" style="67" customWidth="1"/>
    <col min="12" max="16384" width="10" style="67"/>
  </cols>
  <sheetData>
    <row r="1" s="134" customFormat="1" ht="25" customHeight="1" spans="1:6">
      <c r="A1" s="135"/>
      <c r="B1" s="38"/>
      <c r="D1" s="38"/>
      <c r="E1" s="38"/>
      <c r="F1" s="136" t="s">
        <v>2</v>
      </c>
    </row>
    <row r="2" ht="22.8" customHeight="1" spans="1:6">
      <c r="A2" s="117"/>
      <c r="B2" s="118" t="s">
        <v>3</v>
      </c>
      <c r="C2" s="118"/>
      <c r="D2" s="118"/>
      <c r="E2" s="118"/>
      <c r="F2" s="100"/>
    </row>
    <row r="3" ht="19.55" customHeight="1" spans="1:6">
      <c r="A3" s="117"/>
      <c r="B3" s="92" t="s">
        <v>4</v>
      </c>
      <c r="C3" s="92"/>
      <c r="D3" s="92"/>
      <c r="E3" s="92"/>
      <c r="F3" s="100"/>
    </row>
    <row r="4" ht="26" customHeight="1" spans="1:6">
      <c r="A4" s="117"/>
      <c r="B4" s="45" t="s">
        <v>5</v>
      </c>
      <c r="C4" s="45"/>
      <c r="D4" s="45" t="s">
        <v>6</v>
      </c>
      <c r="E4" s="45"/>
      <c r="F4" s="100"/>
    </row>
    <row r="5" ht="26" customHeight="1" spans="1:6">
      <c r="A5" s="117"/>
      <c r="B5" s="137" t="s">
        <v>7</v>
      </c>
      <c r="C5" s="45" t="s">
        <v>8</v>
      </c>
      <c r="D5" s="45" t="s">
        <v>7</v>
      </c>
      <c r="E5" s="45" t="s">
        <v>8</v>
      </c>
      <c r="F5" s="100"/>
    </row>
    <row r="6" ht="26" customHeight="1" spans="1:6">
      <c r="A6" s="71"/>
      <c r="B6" s="49" t="s">
        <v>9</v>
      </c>
      <c r="C6" s="101">
        <f>ROUND(4373311/10000,2)</f>
        <v>437.33</v>
      </c>
      <c r="D6" s="49" t="s">
        <v>10</v>
      </c>
      <c r="E6" s="51"/>
      <c r="F6" s="79"/>
    </row>
    <row r="7" ht="26" customHeight="1" spans="1:6">
      <c r="A7" s="71"/>
      <c r="B7" s="49" t="s">
        <v>11</v>
      </c>
      <c r="C7" s="51"/>
      <c r="D7" s="49" t="s">
        <v>12</v>
      </c>
      <c r="E7" s="51"/>
      <c r="F7" s="79"/>
    </row>
    <row r="8" ht="26" customHeight="1" spans="1:6">
      <c r="A8" s="71"/>
      <c r="B8" s="49" t="s">
        <v>13</v>
      </c>
      <c r="C8" s="51"/>
      <c r="D8" s="49" t="s">
        <v>14</v>
      </c>
      <c r="E8" s="51"/>
      <c r="F8" s="79"/>
    </row>
    <row r="9" ht="26" customHeight="1" spans="1:6">
      <c r="A9" s="71"/>
      <c r="B9" s="49" t="s">
        <v>15</v>
      </c>
      <c r="C9" s="51"/>
      <c r="D9" s="49" t="s">
        <v>16</v>
      </c>
      <c r="E9" s="51"/>
      <c r="F9" s="79"/>
    </row>
    <row r="10" ht="26" customHeight="1" spans="1:6">
      <c r="A10" s="71"/>
      <c r="B10" s="49" t="s">
        <v>17</v>
      </c>
      <c r="C10" s="51"/>
      <c r="D10" s="49" t="s">
        <v>18</v>
      </c>
      <c r="E10" s="51"/>
      <c r="F10" s="79"/>
    </row>
    <row r="11" ht="26" customHeight="1" spans="1:6">
      <c r="A11" s="71"/>
      <c r="B11" s="49" t="s">
        <v>19</v>
      </c>
      <c r="C11" s="51"/>
      <c r="D11" s="49" t="s">
        <v>20</v>
      </c>
      <c r="E11" s="107">
        <f>ROUND(4240167/10000,2)</f>
        <v>424.02</v>
      </c>
      <c r="F11" s="79"/>
    </row>
    <row r="12" ht="26" customHeight="1" spans="1:6">
      <c r="A12" s="71"/>
      <c r="B12" s="49" t="s">
        <v>21</v>
      </c>
      <c r="C12" s="51"/>
      <c r="D12" s="49" t="s">
        <v>22</v>
      </c>
      <c r="E12" s="51"/>
      <c r="F12" s="79"/>
    </row>
    <row r="13" ht="26" customHeight="1" spans="1:6">
      <c r="A13" s="71"/>
      <c r="B13" s="49" t="s">
        <v>21</v>
      </c>
      <c r="C13" s="51"/>
      <c r="D13" s="49" t="s">
        <v>23</v>
      </c>
      <c r="E13" s="107">
        <f>ROUND(129544/10000,2)</f>
        <v>12.95</v>
      </c>
      <c r="F13" s="79"/>
    </row>
    <row r="14" ht="26" customHeight="1" spans="1:6">
      <c r="A14" s="71"/>
      <c r="B14" s="49" t="s">
        <v>21</v>
      </c>
      <c r="C14" s="51"/>
      <c r="D14" s="49" t="s">
        <v>24</v>
      </c>
      <c r="E14" s="51"/>
      <c r="F14" s="79"/>
    </row>
    <row r="15" ht="26" customHeight="1" spans="1:6">
      <c r="A15" s="71"/>
      <c r="B15" s="49" t="s">
        <v>21</v>
      </c>
      <c r="C15" s="51"/>
      <c r="D15" s="49" t="s">
        <v>25</v>
      </c>
      <c r="E15" s="107">
        <f>ROUND(3600/10000,2)</f>
        <v>0.36</v>
      </c>
      <c r="F15" s="79"/>
    </row>
    <row r="16" ht="26" customHeight="1" spans="1:6">
      <c r="A16" s="71"/>
      <c r="B16" s="49" t="s">
        <v>21</v>
      </c>
      <c r="C16" s="51"/>
      <c r="D16" s="49" t="s">
        <v>26</v>
      </c>
      <c r="E16" s="51"/>
      <c r="F16" s="79"/>
    </row>
    <row r="17" ht="26" customHeight="1" spans="1:6">
      <c r="A17" s="71"/>
      <c r="B17" s="49" t="s">
        <v>21</v>
      </c>
      <c r="C17" s="51"/>
      <c r="D17" s="49" t="s">
        <v>27</v>
      </c>
      <c r="E17" s="51"/>
      <c r="F17" s="79"/>
    </row>
    <row r="18" ht="26" customHeight="1" spans="1:6">
      <c r="A18" s="71"/>
      <c r="B18" s="49" t="s">
        <v>21</v>
      </c>
      <c r="C18" s="51"/>
      <c r="D18" s="49" t="s">
        <v>28</v>
      </c>
      <c r="E18" s="51"/>
      <c r="F18" s="79"/>
    </row>
    <row r="19" ht="26" customHeight="1" spans="1:6">
      <c r="A19" s="71"/>
      <c r="B19" s="49" t="s">
        <v>21</v>
      </c>
      <c r="C19" s="51"/>
      <c r="D19" s="49" t="s">
        <v>29</v>
      </c>
      <c r="E19" s="51"/>
      <c r="F19" s="79"/>
    </row>
    <row r="20" ht="26" customHeight="1" spans="1:6">
      <c r="A20" s="71"/>
      <c r="B20" s="49" t="s">
        <v>21</v>
      </c>
      <c r="C20" s="51"/>
      <c r="D20" s="49" t="s">
        <v>30</v>
      </c>
      <c r="E20" s="51"/>
      <c r="F20" s="79"/>
    </row>
    <row r="21" ht="26" customHeight="1" spans="1:6">
      <c r="A21" s="71"/>
      <c r="B21" s="49" t="s">
        <v>21</v>
      </c>
      <c r="C21" s="51"/>
      <c r="D21" s="49" t="s">
        <v>31</v>
      </c>
      <c r="E21" s="51"/>
      <c r="F21" s="79"/>
    </row>
    <row r="22" ht="26" customHeight="1" spans="1:6">
      <c r="A22" s="71"/>
      <c r="B22" s="49" t="s">
        <v>21</v>
      </c>
      <c r="C22" s="51"/>
      <c r="D22" s="49" t="s">
        <v>32</v>
      </c>
      <c r="E22" s="51"/>
      <c r="F22" s="79"/>
    </row>
    <row r="23" ht="26" customHeight="1" spans="1:6">
      <c r="A23" s="71"/>
      <c r="B23" s="49" t="s">
        <v>21</v>
      </c>
      <c r="C23" s="51"/>
      <c r="D23" s="49" t="s">
        <v>33</v>
      </c>
      <c r="E23" s="51"/>
      <c r="F23" s="79"/>
    </row>
    <row r="24" ht="26" customHeight="1" spans="1:6">
      <c r="A24" s="71"/>
      <c r="B24" s="49" t="s">
        <v>21</v>
      </c>
      <c r="C24" s="51"/>
      <c r="D24" s="49" t="s">
        <v>34</v>
      </c>
      <c r="E24" s="51"/>
      <c r="F24" s="79"/>
    </row>
    <row r="25" ht="26" customHeight="1" spans="1:6">
      <c r="A25" s="71"/>
      <c r="B25" s="49" t="s">
        <v>21</v>
      </c>
      <c r="C25" s="51"/>
      <c r="D25" s="49" t="s">
        <v>35</v>
      </c>
      <c r="E25" s="51"/>
      <c r="F25" s="79"/>
    </row>
    <row r="26" ht="26" customHeight="1" spans="1:6">
      <c r="A26" s="71"/>
      <c r="B26" s="49" t="s">
        <v>21</v>
      </c>
      <c r="C26" s="51"/>
      <c r="D26" s="49" t="s">
        <v>36</v>
      </c>
      <c r="E26" s="51"/>
      <c r="F26" s="79"/>
    </row>
    <row r="27" ht="26" customHeight="1" spans="1:6">
      <c r="A27" s="71"/>
      <c r="B27" s="49" t="s">
        <v>21</v>
      </c>
      <c r="C27" s="51"/>
      <c r="D27" s="49" t="s">
        <v>37</v>
      </c>
      <c r="E27" s="51"/>
      <c r="F27" s="79"/>
    </row>
    <row r="28" ht="26" customHeight="1" spans="1:6">
      <c r="A28" s="71"/>
      <c r="B28" s="49" t="s">
        <v>21</v>
      </c>
      <c r="C28" s="51"/>
      <c r="D28" s="49" t="s">
        <v>38</v>
      </c>
      <c r="E28" s="51"/>
      <c r="F28" s="79"/>
    </row>
    <row r="29" ht="26" customHeight="1" spans="1:6">
      <c r="A29" s="71"/>
      <c r="B29" s="49" t="s">
        <v>21</v>
      </c>
      <c r="C29" s="51"/>
      <c r="D29" s="49" t="s">
        <v>39</v>
      </c>
      <c r="E29" s="51"/>
      <c r="F29" s="79"/>
    </row>
    <row r="30" ht="26" customHeight="1" spans="1:6">
      <c r="A30" s="71"/>
      <c r="B30" s="49" t="s">
        <v>21</v>
      </c>
      <c r="C30" s="51"/>
      <c r="D30" s="49" t="s">
        <v>40</v>
      </c>
      <c r="E30" s="51"/>
      <c r="F30" s="79"/>
    </row>
    <row r="31" ht="26" customHeight="1" spans="1:6">
      <c r="A31" s="71"/>
      <c r="B31" s="49" t="s">
        <v>21</v>
      </c>
      <c r="C31" s="51"/>
      <c r="D31" s="49" t="s">
        <v>41</v>
      </c>
      <c r="E31" s="51"/>
      <c r="F31" s="79"/>
    </row>
    <row r="32" ht="26" customHeight="1" spans="1:6">
      <c r="A32" s="71"/>
      <c r="B32" s="49" t="s">
        <v>21</v>
      </c>
      <c r="C32" s="51"/>
      <c r="D32" s="49" t="s">
        <v>42</v>
      </c>
      <c r="E32" s="51"/>
      <c r="F32" s="79"/>
    </row>
    <row r="33" ht="26" customHeight="1" spans="1:6">
      <c r="A33" s="71"/>
      <c r="B33" s="49" t="s">
        <v>21</v>
      </c>
      <c r="C33" s="51"/>
      <c r="D33" s="49" t="s">
        <v>43</v>
      </c>
      <c r="E33" s="51"/>
      <c r="F33" s="79"/>
    </row>
    <row r="34" ht="26" customHeight="1" spans="1:6">
      <c r="A34" s="71"/>
      <c r="B34" s="49" t="s">
        <v>21</v>
      </c>
      <c r="C34" s="51"/>
      <c r="D34" s="49" t="s">
        <v>44</v>
      </c>
      <c r="E34" s="51"/>
      <c r="F34" s="79"/>
    </row>
    <row r="35" ht="26" customHeight="1" spans="1:6">
      <c r="A35" s="71"/>
      <c r="B35" s="49" t="s">
        <v>21</v>
      </c>
      <c r="C35" s="51"/>
      <c r="D35" s="49" t="s">
        <v>45</v>
      </c>
      <c r="E35" s="51"/>
      <c r="F35" s="79"/>
    </row>
    <row r="36" ht="26" customHeight="1" spans="1:6">
      <c r="A36" s="80"/>
      <c r="B36" s="45" t="s">
        <v>46</v>
      </c>
      <c r="C36" s="94">
        <f>ROUND(4373311/10000,2)</f>
        <v>437.33</v>
      </c>
      <c r="D36" s="45" t="s">
        <v>47</v>
      </c>
      <c r="E36" s="94">
        <f>ROUND(4373311/10000,2)</f>
        <v>437.33</v>
      </c>
      <c r="F36" s="82"/>
    </row>
    <row r="37" ht="26" customHeight="1" spans="1:6">
      <c r="A37" s="71"/>
      <c r="B37" s="49" t="s">
        <v>48</v>
      </c>
      <c r="C37" s="94"/>
      <c r="D37" s="49" t="s">
        <v>49</v>
      </c>
      <c r="E37" s="94"/>
      <c r="F37" s="138"/>
    </row>
    <row r="38" ht="26" customHeight="1" spans="1:6">
      <c r="A38" s="139"/>
      <c r="B38" s="49" t="s">
        <v>50</v>
      </c>
      <c r="C38" s="94"/>
      <c r="D38" s="49" t="s">
        <v>51</v>
      </c>
      <c r="E38" s="94"/>
      <c r="F38" s="138"/>
    </row>
    <row r="39" ht="26" customHeight="1" spans="1:6">
      <c r="A39" s="139"/>
      <c r="B39" s="140"/>
      <c r="C39" s="94"/>
      <c r="D39" s="49" t="s">
        <v>52</v>
      </c>
      <c r="E39" s="94"/>
      <c r="F39" s="138"/>
    </row>
    <row r="40" ht="26" customHeight="1" spans="1:6">
      <c r="A40" s="141"/>
      <c r="B40" s="45" t="s">
        <v>53</v>
      </c>
      <c r="C40" s="94">
        <f>ROUND(4373311/10000,2)</f>
        <v>437.33</v>
      </c>
      <c r="D40" s="45" t="s">
        <v>54</v>
      </c>
      <c r="E40" s="94">
        <f>ROUND(4373311/10000,2)</f>
        <v>437.33</v>
      </c>
      <c r="F40" s="142"/>
    </row>
    <row r="41" ht="9.75" customHeight="1" spans="1:6">
      <c r="A41" s="121"/>
      <c r="B41" s="121"/>
      <c r="C41" s="143"/>
      <c r="D41" s="143"/>
      <c r="E41" s="121"/>
      <c r="F41" s="122"/>
    </row>
  </sheetData>
  <mergeCells count="5">
    <mergeCell ref="B2:E2"/>
    <mergeCell ref="B3:E3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workbookViewId="0">
      <pane ySplit="6" topLeftCell="A7" activePane="bottomLeft" state="frozen"/>
      <selection/>
      <selection pane="bottomLeft" activeCell="D10" sqref="D10"/>
    </sheetView>
  </sheetViews>
  <sheetFormatPr defaultColWidth="10" defaultRowHeight="13.5"/>
  <cols>
    <col min="1" max="1" width="1.53333333333333" style="67" customWidth="1"/>
    <col min="2" max="2" width="16.825" style="67" customWidth="1"/>
    <col min="3" max="3" width="31.7833333333333" style="67" customWidth="1"/>
    <col min="4" max="4" width="16.4416666666667" style="67" customWidth="1"/>
    <col min="5" max="5" width="13" style="67" customWidth="1"/>
    <col min="6" max="6" width="14.775" style="67" customWidth="1"/>
    <col min="7" max="14" width="13" style="67" customWidth="1"/>
    <col min="15" max="15" width="1.53333333333333" style="67" customWidth="1"/>
    <col min="16" max="16" width="9.76666666666667" style="67" customWidth="1"/>
    <col min="17" max="16384" width="10" style="67"/>
  </cols>
  <sheetData>
    <row r="1" ht="25" customHeight="1" spans="1:15">
      <c r="A1" s="68"/>
      <c r="B1" s="38"/>
      <c r="C1" s="69"/>
      <c r="D1" s="126"/>
      <c r="E1" s="126"/>
      <c r="F1" s="126"/>
      <c r="G1" s="69"/>
      <c r="H1" s="69"/>
      <c r="I1" s="69"/>
      <c r="L1" s="69"/>
      <c r="M1" s="69"/>
      <c r="N1" s="70" t="s">
        <v>55</v>
      </c>
      <c r="O1" s="71"/>
    </row>
    <row r="2" ht="22.8" customHeight="1" spans="1:15">
      <c r="A2" s="68"/>
      <c r="B2" s="72" t="s">
        <v>56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1" t="s">
        <v>2</v>
      </c>
    </row>
    <row r="3" ht="19.55" customHeight="1" spans="1:15">
      <c r="A3" s="73"/>
      <c r="B3" s="74" t="s">
        <v>4</v>
      </c>
      <c r="C3" s="74"/>
      <c r="D3" s="73"/>
      <c r="E3" s="73"/>
      <c r="F3" s="108"/>
      <c r="G3" s="73"/>
      <c r="H3" s="108"/>
      <c r="I3" s="108"/>
      <c r="J3" s="108"/>
      <c r="K3" s="108"/>
      <c r="L3" s="108"/>
      <c r="M3" s="108"/>
      <c r="N3" s="75" t="s">
        <v>57</v>
      </c>
      <c r="O3" s="76"/>
    </row>
    <row r="4" ht="24.4" customHeight="1" spans="1:15">
      <c r="A4" s="77"/>
      <c r="B4" s="61" t="s">
        <v>7</v>
      </c>
      <c r="C4" s="61"/>
      <c r="D4" s="61" t="s">
        <v>58</v>
      </c>
      <c r="E4" s="61" t="s">
        <v>59</v>
      </c>
      <c r="F4" s="61" t="s">
        <v>60</v>
      </c>
      <c r="G4" s="61" t="s">
        <v>61</v>
      </c>
      <c r="H4" s="61" t="s">
        <v>62</v>
      </c>
      <c r="I4" s="61" t="s">
        <v>63</v>
      </c>
      <c r="J4" s="61" t="s">
        <v>64</v>
      </c>
      <c r="K4" s="61" t="s">
        <v>65</v>
      </c>
      <c r="L4" s="61" t="s">
        <v>66</v>
      </c>
      <c r="M4" s="61" t="s">
        <v>67</v>
      </c>
      <c r="N4" s="61" t="s">
        <v>68</v>
      </c>
      <c r="O4" s="79"/>
    </row>
    <row r="5" ht="24.4" customHeight="1" spans="1:15">
      <c r="A5" s="77"/>
      <c r="B5" s="61" t="s">
        <v>69</v>
      </c>
      <c r="C5" s="61" t="s">
        <v>70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79"/>
    </row>
    <row r="6" ht="24.4" customHeight="1" spans="1:15">
      <c r="A6" s="77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79"/>
    </row>
    <row r="7" ht="27" customHeight="1" spans="1:15">
      <c r="A7" s="80"/>
      <c r="B7" s="65" t="s">
        <v>71</v>
      </c>
      <c r="C7" s="130" t="s">
        <v>58</v>
      </c>
      <c r="D7" s="94">
        <f>ROUND(4373311/10000,2)</f>
        <v>437.33</v>
      </c>
      <c r="E7" s="48"/>
      <c r="F7" s="94">
        <f>ROUND(4373311/10000,2)</f>
        <v>437.33</v>
      </c>
      <c r="G7" s="103"/>
      <c r="H7" s="48"/>
      <c r="I7" s="48"/>
      <c r="J7" s="48"/>
      <c r="K7" s="48"/>
      <c r="L7" s="48"/>
      <c r="M7" s="48"/>
      <c r="N7" s="48"/>
      <c r="O7" s="82"/>
    </row>
    <row r="8" ht="27" customHeight="1" spans="1:15">
      <c r="A8" s="80"/>
      <c r="B8" s="65" t="s">
        <v>71</v>
      </c>
      <c r="C8" s="83" t="s">
        <v>72</v>
      </c>
      <c r="D8" s="107">
        <f>ROUND(783357/10000,2)</f>
        <v>78.34</v>
      </c>
      <c r="E8" s="48"/>
      <c r="F8" s="107">
        <f>ROUND(783357/10000,2)</f>
        <v>78.34</v>
      </c>
      <c r="G8" s="103"/>
      <c r="H8" s="48"/>
      <c r="I8" s="48"/>
      <c r="J8" s="48"/>
      <c r="K8" s="48"/>
      <c r="L8" s="48"/>
      <c r="M8" s="48"/>
      <c r="N8" s="48"/>
      <c r="O8" s="82"/>
    </row>
    <row r="9" ht="27" customHeight="1" spans="1:15">
      <c r="A9" s="80"/>
      <c r="B9" s="65" t="s">
        <v>71</v>
      </c>
      <c r="C9" s="66" t="s">
        <v>73</v>
      </c>
      <c r="D9" s="107">
        <f>ROUND(706810/10000,2)</f>
        <v>70.68</v>
      </c>
      <c r="E9" s="48"/>
      <c r="F9" s="107">
        <f>ROUND(706810/10000,2)</f>
        <v>70.68</v>
      </c>
      <c r="G9" s="103"/>
      <c r="H9" s="48"/>
      <c r="I9" s="48"/>
      <c r="J9" s="48"/>
      <c r="K9" s="48"/>
      <c r="L9" s="48"/>
      <c r="M9" s="48"/>
      <c r="N9" s="48"/>
      <c r="O9" s="82"/>
    </row>
    <row r="10" ht="27" customHeight="1" spans="1:15">
      <c r="A10" s="80"/>
      <c r="B10" s="65" t="s">
        <v>71</v>
      </c>
      <c r="C10" s="66" t="s">
        <v>74</v>
      </c>
      <c r="D10" s="107">
        <f>ROUND(700000/10000,2)</f>
        <v>70</v>
      </c>
      <c r="E10" s="48"/>
      <c r="F10" s="107">
        <f>ROUND(700000/10000,2)</f>
        <v>70</v>
      </c>
      <c r="G10" s="103"/>
      <c r="H10" s="48"/>
      <c r="I10" s="48"/>
      <c r="J10" s="48"/>
      <c r="K10" s="48"/>
      <c r="L10" s="48"/>
      <c r="M10" s="48"/>
      <c r="N10" s="48"/>
      <c r="O10" s="82"/>
    </row>
    <row r="11" ht="27" customHeight="1" spans="1:15">
      <c r="A11" s="80"/>
      <c r="B11" s="65" t="s">
        <v>71</v>
      </c>
      <c r="C11" s="66" t="s">
        <v>75</v>
      </c>
      <c r="D11" s="107">
        <f>ROUND(50000/10000,2)</f>
        <v>5</v>
      </c>
      <c r="E11" s="48"/>
      <c r="F11" s="107">
        <f>ROUND(50000/10000,2)</f>
        <v>5</v>
      </c>
      <c r="G11" s="103"/>
      <c r="H11" s="48"/>
      <c r="I11" s="48"/>
      <c r="J11" s="48"/>
      <c r="K11" s="48"/>
      <c r="L11" s="48"/>
      <c r="M11" s="48"/>
      <c r="N11" s="48"/>
      <c r="O11" s="82"/>
    </row>
    <row r="12" ht="27" customHeight="1" spans="1:15">
      <c r="A12" s="80"/>
      <c r="B12" s="65" t="s">
        <v>71</v>
      </c>
      <c r="C12" s="66" t="s">
        <v>76</v>
      </c>
      <c r="D12" s="107">
        <f>ROUND(150000/10000,2)</f>
        <v>15</v>
      </c>
      <c r="E12" s="48"/>
      <c r="F12" s="107">
        <f>ROUND(150000/10000,2)</f>
        <v>15</v>
      </c>
      <c r="G12" s="103"/>
      <c r="H12" s="48"/>
      <c r="I12" s="48"/>
      <c r="J12" s="48"/>
      <c r="K12" s="48"/>
      <c r="L12" s="48"/>
      <c r="M12" s="48"/>
      <c r="N12" s="48"/>
      <c r="O12" s="82"/>
    </row>
    <row r="13" ht="27" customHeight="1" spans="1:15">
      <c r="A13" s="80"/>
      <c r="B13" s="65" t="s">
        <v>71</v>
      </c>
      <c r="C13" s="66" t="s">
        <v>77</v>
      </c>
      <c r="D13" s="107">
        <f>ROUND(200000/10000,2)</f>
        <v>20</v>
      </c>
      <c r="E13" s="48"/>
      <c r="F13" s="107">
        <f>ROUND(200000/10000,2)</f>
        <v>20</v>
      </c>
      <c r="G13" s="103"/>
      <c r="H13" s="48"/>
      <c r="I13" s="48"/>
      <c r="J13" s="48"/>
      <c r="K13" s="48"/>
      <c r="L13" s="48"/>
      <c r="M13" s="48"/>
      <c r="N13" s="48"/>
      <c r="O13" s="82"/>
    </row>
    <row r="14" ht="27" customHeight="1" spans="1:15">
      <c r="A14" s="80"/>
      <c r="B14" s="65" t="s">
        <v>71</v>
      </c>
      <c r="C14" s="66" t="s">
        <v>78</v>
      </c>
      <c r="D14" s="107">
        <f>ROUND(10000/10000,2)</f>
        <v>1</v>
      </c>
      <c r="E14" s="48"/>
      <c r="F14" s="107">
        <f>ROUND(10000/10000,2)</f>
        <v>1</v>
      </c>
      <c r="G14" s="103"/>
      <c r="H14" s="48"/>
      <c r="I14" s="48"/>
      <c r="J14" s="48"/>
      <c r="K14" s="48"/>
      <c r="L14" s="48"/>
      <c r="M14" s="48"/>
      <c r="N14" s="48"/>
      <c r="O14" s="82"/>
    </row>
    <row r="15" ht="27" customHeight="1" spans="1:15">
      <c r="A15" s="80"/>
      <c r="B15" s="65" t="s">
        <v>71</v>
      </c>
      <c r="C15" s="66" t="s">
        <v>79</v>
      </c>
      <c r="D15" s="107">
        <f>ROUND(1490000/10000,2)</f>
        <v>149</v>
      </c>
      <c r="E15" s="48"/>
      <c r="F15" s="107">
        <f>ROUND(1490000/10000,2)</f>
        <v>149</v>
      </c>
      <c r="G15" s="103"/>
      <c r="H15" s="48"/>
      <c r="I15" s="48"/>
      <c r="J15" s="48"/>
      <c r="K15" s="48"/>
      <c r="L15" s="48"/>
      <c r="M15" s="48"/>
      <c r="N15" s="48"/>
      <c r="O15" s="82"/>
    </row>
    <row r="16" ht="27" customHeight="1" spans="1:15">
      <c r="A16" s="80"/>
      <c r="B16" s="65" t="s">
        <v>71</v>
      </c>
      <c r="C16" s="66" t="s">
        <v>80</v>
      </c>
      <c r="D16" s="107">
        <f>ROUND(150000/10000,2)</f>
        <v>15</v>
      </c>
      <c r="E16" s="48"/>
      <c r="F16" s="107">
        <f>ROUND(150000/10000,2)</f>
        <v>15</v>
      </c>
      <c r="G16" s="103"/>
      <c r="H16" s="48"/>
      <c r="I16" s="48"/>
      <c r="J16" s="48"/>
      <c r="K16" s="48"/>
      <c r="L16" s="48"/>
      <c r="M16" s="48"/>
      <c r="N16" s="48"/>
      <c r="O16" s="82"/>
    </row>
    <row r="17" ht="27" customHeight="1" spans="1:15">
      <c r="A17" s="77"/>
      <c r="B17" s="65" t="s">
        <v>71</v>
      </c>
      <c r="C17" s="66" t="s">
        <v>81</v>
      </c>
      <c r="D17" s="107">
        <f>ROUND(20472/10000,2)</f>
        <v>2.05</v>
      </c>
      <c r="E17" s="51"/>
      <c r="F17" s="107">
        <f>ROUND(20472/10000,2)</f>
        <v>2.05</v>
      </c>
      <c r="G17" s="131"/>
      <c r="H17" s="51"/>
      <c r="I17" s="51"/>
      <c r="J17" s="51"/>
      <c r="K17" s="51"/>
      <c r="L17" s="51"/>
      <c r="M17" s="51"/>
      <c r="N17" s="51"/>
      <c r="O17" s="78"/>
    </row>
    <row r="18" ht="27" customHeight="1" spans="1:15">
      <c r="A18" s="77"/>
      <c r="B18" s="65" t="s">
        <v>71</v>
      </c>
      <c r="C18" s="66" t="s">
        <v>82</v>
      </c>
      <c r="D18" s="107">
        <f>ROUND(77376/10000,2)</f>
        <v>7.74</v>
      </c>
      <c r="E18" s="51"/>
      <c r="F18" s="107">
        <f>ROUND(77376/10000,2)</f>
        <v>7.74</v>
      </c>
      <c r="G18" s="131"/>
      <c r="H18" s="51"/>
      <c r="I18" s="51"/>
      <c r="J18" s="51"/>
      <c r="K18" s="51"/>
      <c r="L18" s="51"/>
      <c r="M18" s="51"/>
      <c r="N18" s="51"/>
      <c r="O18" s="78"/>
    </row>
    <row r="19" ht="18" customHeight="1" spans="1:15">
      <c r="A19" s="84"/>
      <c r="B19" s="65" t="s">
        <v>71</v>
      </c>
      <c r="C19" s="66" t="s">
        <v>83</v>
      </c>
      <c r="D19" s="107">
        <f>ROUND(31696/10000,2)</f>
        <v>3.17</v>
      </c>
      <c r="E19" s="99"/>
      <c r="F19" s="107">
        <f>ROUND(31696/10000,2)</f>
        <v>3.17</v>
      </c>
      <c r="G19" s="132"/>
      <c r="H19" s="104"/>
      <c r="I19" s="104"/>
      <c r="J19" s="104"/>
      <c r="K19" s="104"/>
      <c r="L19" s="104"/>
      <c r="M19" s="104"/>
      <c r="N19" s="133"/>
      <c r="O19" s="87"/>
    </row>
    <row r="20" ht="37" customHeight="1" spans="2:14">
      <c r="B20" s="65" t="s">
        <v>71</v>
      </c>
      <c r="C20" s="66" t="s">
        <v>84</v>
      </c>
      <c r="D20" s="107">
        <f>ROUND(3600/10000,2)</f>
        <v>0.36</v>
      </c>
      <c r="E20" s="88"/>
      <c r="F20" s="107">
        <f>ROUND(3600/10000,2)</f>
        <v>0.36</v>
      </c>
      <c r="G20" s="111"/>
      <c r="H20" s="88"/>
      <c r="I20" s="88"/>
      <c r="J20" s="88"/>
      <c r="K20" s="88"/>
      <c r="L20" s="88"/>
      <c r="M20" s="88"/>
      <c r="N20" s="8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pane ySplit="6" topLeftCell="A7" activePane="bottomLeft" state="frozen"/>
      <selection/>
      <selection pane="bottomLeft" activeCell="E12" sqref="E12"/>
    </sheetView>
  </sheetViews>
  <sheetFormatPr defaultColWidth="10" defaultRowHeight="13.5"/>
  <cols>
    <col min="1" max="1" width="1.53333333333333" style="67" customWidth="1"/>
    <col min="2" max="4" width="6.15833333333333" style="67" customWidth="1"/>
    <col min="5" max="5" width="16.825" style="67" customWidth="1"/>
    <col min="6" max="6" width="41.025" style="67" customWidth="1"/>
    <col min="7" max="10" width="16.4166666666667" style="67" customWidth="1"/>
    <col min="11" max="11" width="22.9333333333333" style="67" customWidth="1"/>
    <col min="12" max="12" width="1.53333333333333" style="67" customWidth="1"/>
    <col min="13" max="14" width="9.76666666666667" style="67" customWidth="1"/>
    <col min="15" max="16384" width="10" style="67"/>
  </cols>
  <sheetData>
    <row r="1" ht="25" customHeight="1" spans="1:12">
      <c r="A1" s="68"/>
      <c r="B1" s="38"/>
      <c r="C1" s="38"/>
      <c r="D1" s="38"/>
      <c r="E1" s="69"/>
      <c r="F1" s="69"/>
      <c r="G1" s="126"/>
      <c r="H1" s="126"/>
      <c r="I1" s="126"/>
      <c r="J1" s="126"/>
      <c r="K1" s="70" t="s">
        <v>85</v>
      </c>
      <c r="L1" s="71"/>
    </row>
    <row r="2" ht="22.8" customHeight="1" spans="1:12">
      <c r="A2" s="68"/>
      <c r="B2" s="72" t="s">
        <v>86</v>
      </c>
      <c r="C2" s="72"/>
      <c r="D2" s="72"/>
      <c r="E2" s="72"/>
      <c r="F2" s="72"/>
      <c r="G2" s="72"/>
      <c r="H2" s="72"/>
      <c r="I2" s="72"/>
      <c r="J2" s="72"/>
      <c r="K2" s="72"/>
      <c r="L2" s="71" t="s">
        <v>2</v>
      </c>
    </row>
    <row r="3" ht="19.55" customHeight="1" spans="1:12">
      <c r="A3" s="73"/>
      <c r="B3" s="74" t="s">
        <v>4</v>
      </c>
      <c r="C3" s="74"/>
      <c r="D3" s="74"/>
      <c r="E3" s="74"/>
      <c r="F3" s="74"/>
      <c r="G3" s="73"/>
      <c r="H3" s="73"/>
      <c r="I3" s="108"/>
      <c r="J3" s="108"/>
      <c r="K3" s="75" t="s">
        <v>57</v>
      </c>
      <c r="L3" s="76"/>
    </row>
    <row r="4" ht="24.4" customHeight="1" spans="1:12">
      <c r="A4" s="71"/>
      <c r="B4" s="45" t="s">
        <v>7</v>
      </c>
      <c r="C4" s="45"/>
      <c r="D4" s="45"/>
      <c r="E4" s="45"/>
      <c r="F4" s="45"/>
      <c r="G4" s="45" t="s">
        <v>58</v>
      </c>
      <c r="H4" s="45" t="s">
        <v>87</v>
      </c>
      <c r="I4" s="45" t="s">
        <v>88</v>
      </c>
      <c r="J4" s="45" t="s">
        <v>89</v>
      </c>
      <c r="K4" s="45" t="s">
        <v>90</v>
      </c>
      <c r="L4" s="78"/>
    </row>
    <row r="5" ht="24.4" customHeight="1" spans="1:12">
      <c r="A5" s="77"/>
      <c r="B5" s="45" t="s">
        <v>91</v>
      </c>
      <c r="C5" s="45"/>
      <c r="D5" s="45"/>
      <c r="E5" s="45" t="s">
        <v>69</v>
      </c>
      <c r="F5" s="45" t="s">
        <v>70</v>
      </c>
      <c r="G5" s="45"/>
      <c r="H5" s="45"/>
      <c r="I5" s="45"/>
      <c r="J5" s="45"/>
      <c r="K5" s="45"/>
      <c r="L5" s="78"/>
    </row>
    <row r="6" ht="24.4" customHeight="1" spans="1:12">
      <c r="A6" s="77"/>
      <c r="B6" s="45" t="s">
        <v>92</v>
      </c>
      <c r="C6" s="45" t="s">
        <v>93</v>
      </c>
      <c r="D6" s="45" t="s">
        <v>94</v>
      </c>
      <c r="E6" s="45"/>
      <c r="F6" s="45"/>
      <c r="G6" s="45"/>
      <c r="H6" s="45"/>
      <c r="I6" s="45"/>
      <c r="J6" s="45"/>
      <c r="K6" s="45"/>
      <c r="L6" s="79"/>
    </row>
    <row r="7" ht="27" customHeight="1" spans="1:12">
      <c r="A7" s="80"/>
      <c r="B7" s="45"/>
      <c r="C7" s="45"/>
      <c r="D7" s="45"/>
      <c r="E7" s="148" t="s">
        <v>95</v>
      </c>
      <c r="F7" s="45" t="s">
        <v>96</v>
      </c>
      <c r="G7" s="94">
        <f>ROUND(4373311/10000,2)</f>
        <v>437.33</v>
      </c>
      <c r="H7" s="94">
        <f>ROUND(1623311/10000,2)</f>
        <v>162.33</v>
      </c>
      <c r="I7" s="94">
        <f>ROUND(2750000/10000,2)</f>
        <v>275</v>
      </c>
      <c r="J7" s="48"/>
      <c r="K7" s="48"/>
      <c r="L7" s="82"/>
    </row>
    <row r="8" ht="27" customHeight="1" spans="1:12">
      <c r="A8" s="80"/>
      <c r="B8" s="65">
        <v>206</v>
      </c>
      <c r="C8" s="65" t="s">
        <v>97</v>
      </c>
      <c r="D8" s="65" t="s">
        <v>97</v>
      </c>
      <c r="E8" s="65" t="s">
        <v>71</v>
      </c>
      <c r="F8" s="83" t="s">
        <v>72</v>
      </c>
      <c r="G8" s="107">
        <f>ROUND(783357/10000,2)</f>
        <v>78.34</v>
      </c>
      <c r="H8" s="48">
        <f>ROUND(783357/10000,2)</f>
        <v>78.34</v>
      </c>
      <c r="I8" s="48"/>
      <c r="J8" s="48"/>
      <c r="K8" s="48"/>
      <c r="L8" s="82"/>
    </row>
    <row r="9" ht="27" customHeight="1" spans="1:12">
      <c r="A9" s="80"/>
      <c r="B9" s="65" t="s">
        <v>98</v>
      </c>
      <c r="C9" s="65" t="s">
        <v>97</v>
      </c>
      <c r="D9" s="65" t="s">
        <v>99</v>
      </c>
      <c r="E9" s="65" t="s">
        <v>71</v>
      </c>
      <c r="F9" s="66" t="s">
        <v>73</v>
      </c>
      <c r="G9" s="107">
        <f>ROUND(706810/10000,2)</f>
        <v>70.68</v>
      </c>
      <c r="H9" s="48">
        <f>ROUND(706810/10000,2)</f>
        <v>70.68</v>
      </c>
      <c r="I9" s="48"/>
      <c r="J9" s="48"/>
      <c r="K9" s="48"/>
      <c r="L9" s="82"/>
    </row>
    <row r="10" ht="27" customHeight="1" spans="1:12">
      <c r="A10" s="80"/>
      <c r="B10" s="65" t="s">
        <v>98</v>
      </c>
      <c r="C10" s="65" t="s">
        <v>97</v>
      </c>
      <c r="D10" s="65" t="s">
        <v>100</v>
      </c>
      <c r="E10" s="65" t="s">
        <v>71</v>
      </c>
      <c r="F10" s="66" t="s">
        <v>74</v>
      </c>
      <c r="G10" s="107">
        <f>ROUND(700000/10000,2)</f>
        <v>70</v>
      </c>
      <c r="H10" s="48"/>
      <c r="I10" s="48">
        <f t="shared" ref="I10:I16" si="0">G10</f>
        <v>70</v>
      </c>
      <c r="J10" s="48"/>
      <c r="K10" s="48"/>
      <c r="L10" s="82"/>
    </row>
    <row r="11" ht="27" customHeight="1" spans="1:12">
      <c r="A11" s="80"/>
      <c r="B11" s="65" t="s">
        <v>98</v>
      </c>
      <c r="C11" s="65" t="s">
        <v>101</v>
      </c>
      <c r="D11" s="65" t="s">
        <v>102</v>
      </c>
      <c r="E11" s="65" t="s">
        <v>71</v>
      </c>
      <c r="F11" s="66" t="s">
        <v>75</v>
      </c>
      <c r="G11" s="107">
        <f>ROUND(50000/10000,2)</f>
        <v>5</v>
      </c>
      <c r="H11" s="48"/>
      <c r="I11" s="48">
        <f t="shared" si="0"/>
        <v>5</v>
      </c>
      <c r="J11" s="48"/>
      <c r="K11" s="48"/>
      <c r="L11" s="82"/>
    </row>
    <row r="12" ht="27" customHeight="1" spans="1:12">
      <c r="A12" s="80"/>
      <c r="B12" s="65" t="s">
        <v>98</v>
      </c>
      <c r="C12" s="65" t="s">
        <v>103</v>
      </c>
      <c r="D12" s="65" t="s">
        <v>100</v>
      </c>
      <c r="E12" s="65" t="s">
        <v>71</v>
      </c>
      <c r="F12" s="66" t="s">
        <v>76</v>
      </c>
      <c r="G12" s="107">
        <f>ROUND(150000/10000,2)</f>
        <v>15</v>
      </c>
      <c r="H12" s="48"/>
      <c r="I12" s="48">
        <f t="shared" si="0"/>
        <v>15</v>
      </c>
      <c r="J12" s="48"/>
      <c r="K12" s="48"/>
      <c r="L12" s="82"/>
    </row>
    <row r="13" ht="27" customHeight="1" spans="1:12">
      <c r="A13" s="80"/>
      <c r="B13" s="65" t="s">
        <v>98</v>
      </c>
      <c r="C13" s="65" t="s">
        <v>104</v>
      </c>
      <c r="D13" s="65" t="s">
        <v>101</v>
      </c>
      <c r="E13" s="65" t="s">
        <v>71</v>
      </c>
      <c r="F13" s="66" t="s">
        <v>77</v>
      </c>
      <c r="G13" s="107">
        <f>ROUND(200000/10000,2)</f>
        <v>20</v>
      </c>
      <c r="H13" s="48"/>
      <c r="I13" s="48">
        <f t="shared" si="0"/>
        <v>20</v>
      </c>
      <c r="J13" s="48"/>
      <c r="K13" s="48"/>
      <c r="L13" s="82"/>
    </row>
    <row r="14" ht="27" customHeight="1" spans="1:12">
      <c r="A14" s="80"/>
      <c r="B14" s="65" t="s">
        <v>98</v>
      </c>
      <c r="C14" s="65" t="s">
        <v>104</v>
      </c>
      <c r="D14" s="65" t="s">
        <v>100</v>
      </c>
      <c r="E14" s="65" t="s">
        <v>71</v>
      </c>
      <c r="F14" s="66" t="s">
        <v>78</v>
      </c>
      <c r="G14" s="107">
        <f>ROUND(10000/10000,2)</f>
        <v>1</v>
      </c>
      <c r="H14" s="48"/>
      <c r="I14" s="48">
        <f t="shared" si="0"/>
        <v>1</v>
      </c>
      <c r="J14" s="48"/>
      <c r="K14" s="48"/>
      <c r="L14" s="82"/>
    </row>
    <row r="15" ht="27" customHeight="1" spans="1:12">
      <c r="A15" s="80"/>
      <c r="B15" s="65" t="s">
        <v>98</v>
      </c>
      <c r="C15" s="65" t="s">
        <v>100</v>
      </c>
      <c r="D15" s="65" t="s">
        <v>97</v>
      </c>
      <c r="E15" s="65" t="s">
        <v>71</v>
      </c>
      <c r="F15" s="66" t="s">
        <v>79</v>
      </c>
      <c r="G15" s="107">
        <f>ROUND(1490000/10000,2)</f>
        <v>149</v>
      </c>
      <c r="H15" s="48"/>
      <c r="I15" s="48">
        <f t="shared" si="0"/>
        <v>149</v>
      </c>
      <c r="J15" s="48"/>
      <c r="K15" s="48"/>
      <c r="L15" s="82"/>
    </row>
    <row r="16" ht="27" customHeight="1" spans="1:12">
      <c r="A16" s="80"/>
      <c r="B16" s="65" t="s">
        <v>98</v>
      </c>
      <c r="C16" s="65" t="s">
        <v>100</v>
      </c>
      <c r="D16" s="65" t="s">
        <v>100</v>
      </c>
      <c r="E16" s="65" t="s">
        <v>71</v>
      </c>
      <c r="F16" s="66" t="s">
        <v>80</v>
      </c>
      <c r="G16" s="107">
        <f>ROUND(150000/10000,2)</f>
        <v>15</v>
      </c>
      <c r="H16" s="48"/>
      <c r="I16" s="48">
        <f t="shared" si="0"/>
        <v>15</v>
      </c>
      <c r="J16" s="48"/>
      <c r="K16" s="48"/>
      <c r="L16" s="82"/>
    </row>
    <row r="17" ht="27" customHeight="1" spans="1:12">
      <c r="A17" s="80"/>
      <c r="B17" s="65" t="s">
        <v>105</v>
      </c>
      <c r="C17" s="65" t="s">
        <v>103</v>
      </c>
      <c r="D17" s="65" t="s">
        <v>97</v>
      </c>
      <c r="E17" s="65" t="s">
        <v>71</v>
      </c>
      <c r="F17" s="66" t="s">
        <v>81</v>
      </c>
      <c r="G17" s="107">
        <f>ROUND(20472/10000,2)</f>
        <v>2.05</v>
      </c>
      <c r="H17" s="48">
        <f>ROUND(20472/10000,2)</f>
        <v>2.05</v>
      </c>
      <c r="I17" s="48"/>
      <c r="J17" s="48"/>
      <c r="K17" s="48"/>
      <c r="L17" s="82"/>
    </row>
    <row r="18" ht="27" customHeight="1" spans="1:12">
      <c r="A18" s="77"/>
      <c r="B18" s="65" t="s">
        <v>105</v>
      </c>
      <c r="C18" s="65" t="s">
        <v>103</v>
      </c>
      <c r="D18" s="65" t="s">
        <v>101</v>
      </c>
      <c r="E18" s="65" t="s">
        <v>71</v>
      </c>
      <c r="F18" s="66" t="s">
        <v>82</v>
      </c>
      <c r="G18" s="107">
        <f>ROUND(77376/10000,2)</f>
        <v>7.74</v>
      </c>
      <c r="H18" s="48">
        <f>ROUND(77376/10000,2)</f>
        <v>7.74</v>
      </c>
      <c r="I18" s="51"/>
      <c r="J18" s="51"/>
      <c r="K18" s="51"/>
      <c r="L18" s="78"/>
    </row>
    <row r="19" ht="27" customHeight="1" spans="1:12">
      <c r="A19" s="77"/>
      <c r="B19" s="65" t="s">
        <v>105</v>
      </c>
      <c r="C19" s="65" t="s">
        <v>103</v>
      </c>
      <c r="D19" s="65" t="s">
        <v>106</v>
      </c>
      <c r="E19" s="65" t="s">
        <v>71</v>
      </c>
      <c r="F19" s="66" t="s">
        <v>83</v>
      </c>
      <c r="G19" s="107">
        <f>ROUND(31696/10000,2)</f>
        <v>3.17</v>
      </c>
      <c r="H19" s="48">
        <f>ROUND(31696/10000,2)</f>
        <v>3.17</v>
      </c>
      <c r="I19" s="51"/>
      <c r="J19" s="51"/>
      <c r="K19" s="51"/>
      <c r="L19" s="78"/>
    </row>
    <row r="20" ht="27" customHeight="1" spans="1:12">
      <c r="A20" s="77"/>
      <c r="B20" s="65" t="s">
        <v>107</v>
      </c>
      <c r="C20" s="65" t="s">
        <v>108</v>
      </c>
      <c r="D20" s="65" t="s">
        <v>99</v>
      </c>
      <c r="E20" s="65" t="s">
        <v>71</v>
      </c>
      <c r="F20" s="66" t="s">
        <v>84</v>
      </c>
      <c r="G20" s="107">
        <f>ROUND(3600/10000,2)</f>
        <v>0.36</v>
      </c>
      <c r="H20" s="48">
        <f>ROUND(3600/10000,2)</f>
        <v>0.36</v>
      </c>
      <c r="I20" s="51"/>
      <c r="J20" s="51"/>
      <c r="K20" s="51"/>
      <c r="L20" s="79"/>
    </row>
    <row r="21" ht="9.75" customHeight="1" spans="1:12">
      <c r="A21" s="127"/>
      <c r="B21" s="128"/>
      <c r="C21" s="128"/>
      <c r="D21" s="128"/>
      <c r="E21" s="128"/>
      <c r="F21" s="127"/>
      <c r="G21" s="127"/>
      <c r="H21" s="127"/>
      <c r="I21" s="127"/>
      <c r="J21" s="128"/>
      <c r="K21" s="128"/>
      <c r="L21" s="12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67" customWidth="1"/>
    <col min="2" max="2" width="29.6333333333333" style="67" customWidth="1"/>
    <col min="3" max="3" width="15.4416666666667" style="67" customWidth="1"/>
    <col min="4" max="4" width="29.6333333333333" style="67" customWidth="1"/>
    <col min="5" max="5" width="14.1083333333333" style="67" customWidth="1"/>
    <col min="6" max="6" width="13.1333333333333" style="67" customWidth="1"/>
    <col min="7" max="8" width="11.25" style="67" customWidth="1"/>
    <col min="9" max="9" width="1.53333333333333" style="67" customWidth="1"/>
    <col min="10" max="12" width="9.76666666666667" style="67" customWidth="1"/>
    <col min="13" max="16384" width="10" style="67"/>
  </cols>
  <sheetData>
    <row r="1" ht="25" customHeight="1" spans="1:9">
      <c r="A1" s="114"/>
      <c r="B1" s="38"/>
      <c r="C1" s="115"/>
      <c r="D1" s="115"/>
      <c r="H1" s="116" t="s">
        <v>109</v>
      </c>
      <c r="I1" s="100" t="s">
        <v>2</v>
      </c>
    </row>
    <row r="2" ht="22.8" customHeight="1" spans="1:9">
      <c r="A2" s="117"/>
      <c r="B2" s="118" t="s">
        <v>110</v>
      </c>
      <c r="C2" s="118"/>
      <c r="D2" s="118"/>
      <c r="E2" s="118"/>
      <c r="F2" s="119"/>
      <c r="G2" s="119"/>
      <c r="H2" s="119"/>
      <c r="I2" s="122"/>
    </row>
    <row r="3" ht="19.55" customHeight="1" spans="1:9">
      <c r="A3" s="117"/>
      <c r="B3" s="74" t="s">
        <v>4</v>
      </c>
      <c r="C3" s="74"/>
      <c r="D3" s="69"/>
      <c r="F3" s="120" t="s">
        <v>57</v>
      </c>
      <c r="G3" s="120"/>
      <c r="H3" s="120"/>
      <c r="I3" s="123"/>
    </row>
    <row r="4" ht="30" customHeight="1" spans="1:9">
      <c r="A4" s="117"/>
      <c r="B4" s="45" t="s">
        <v>5</v>
      </c>
      <c r="C4" s="45"/>
      <c r="D4" s="45" t="s">
        <v>6</v>
      </c>
      <c r="E4" s="45"/>
      <c r="F4" s="45"/>
      <c r="G4" s="45"/>
      <c r="H4" s="45"/>
      <c r="I4" s="124"/>
    </row>
    <row r="5" ht="30" customHeight="1" spans="1:9">
      <c r="A5" s="117"/>
      <c r="B5" s="45" t="s">
        <v>7</v>
      </c>
      <c r="C5" s="45" t="s">
        <v>8</v>
      </c>
      <c r="D5" s="45" t="s">
        <v>7</v>
      </c>
      <c r="E5" s="45" t="s">
        <v>58</v>
      </c>
      <c r="F5" s="61" t="s">
        <v>111</v>
      </c>
      <c r="G5" s="61" t="s">
        <v>112</v>
      </c>
      <c r="H5" s="61" t="s">
        <v>113</v>
      </c>
      <c r="I5" s="100"/>
    </row>
    <row r="6" ht="30" customHeight="1" spans="1:9">
      <c r="A6" s="71"/>
      <c r="B6" s="49" t="s">
        <v>114</v>
      </c>
      <c r="C6" s="101">
        <f>ROUND(4373311/10000,2)</f>
        <v>437.33</v>
      </c>
      <c r="D6" s="49" t="s">
        <v>115</v>
      </c>
      <c r="E6" s="101">
        <f>C6</f>
        <v>437.33</v>
      </c>
      <c r="F6" s="101">
        <f>E6</f>
        <v>437.33</v>
      </c>
      <c r="G6" s="51"/>
      <c r="H6" s="51"/>
      <c r="I6" s="79"/>
    </row>
    <row r="7" ht="30" customHeight="1" spans="1:9">
      <c r="A7" s="71"/>
      <c r="B7" s="49" t="s">
        <v>116</v>
      </c>
      <c r="C7" s="101">
        <f>C6</f>
        <v>437.33</v>
      </c>
      <c r="D7" s="49" t="s">
        <v>117</v>
      </c>
      <c r="E7" s="51"/>
      <c r="F7" s="51"/>
      <c r="G7" s="51"/>
      <c r="H7" s="51"/>
      <c r="I7" s="79"/>
    </row>
    <row r="8" ht="30" customHeight="1" spans="1:9">
      <c r="A8" s="71"/>
      <c r="B8" s="49" t="s">
        <v>118</v>
      </c>
      <c r="C8" s="51"/>
      <c r="D8" s="49" t="s">
        <v>119</v>
      </c>
      <c r="E8" s="51"/>
      <c r="F8" s="51"/>
      <c r="G8" s="51"/>
      <c r="H8" s="51"/>
      <c r="I8" s="79"/>
    </row>
    <row r="9" ht="30" customHeight="1" spans="1:9">
      <c r="A9" s="71"/>
      <c r="B9" s="49" t="s">
        <v>120</v>
      </c>
      <c r="C9" s="51"/>
      <c r="D9" s="49" t="s">
        <v>121</v>
      </c>
      <c r="E9" s="51"/>
      <c r="F9" s="51"/>
      <c r="G9" s="51"/>
      <c r="H9" s="51"/>
      <c r="I9" s="79"/>
    </row>
    <row r="10" ht="30" customHeight="1" spans="1:9">
      <c r="A10" s="71"/>
      <c r="B10" s="49" t="s">
        <v>122</v>
      </c>
      <c r="C10" s="51"/>
      <c r="D10" s="49" t="s">
        <v>123</v>
      </c>
      <c r="E10" s="51"/>
      <c r="F10" s="51"/>
      <c r="G10" s="51"/>
      <c r="H10" s="51"/>
      <c r="I10" s="79"/>
    </row>
    <row r="11" ht="30" customHeight="1" spans="1:9">
      <c r="A11" s="71"/>
      <c r="B11" s="49" t="s">
        <v>116</v>
      </c>
      <c r="C11" s="51"/>
      <c r="D11" s="49" t="s">
        <v>124</v>
      </c>
      <c r="E11" s="51"/>
      <c r="F11" s="51"/>
      <c r="G11" s="51"/>
      <c r="H11" s="51"/>
      <c r="I11" s="79"/>
    </row>
    <row r="12" ht="30" customHeight="1" spans="1:9">
      <c r="A12" s="71"/>
      <c r="B12" s="49" t="s">
        <v>118</v>
      </c>
      <c r="C12" s="51"/>
      <c r="D12" s="49" t="s">
        <v>125</v>
      </c>
      <c r="E12" s="51">
        <f>ROUND(4240167/10000,2)</f>
        <v>424.02</v>
      </c>
      <c r="F12" s="51">
        <f>E12</f>
        <v>424.02</v>
      </c>
      <c r="G12" s="51"/>
      <c r="H12" s="51"/>
      <c r="I12" s="79"/>
    </row>
    <row r="13" ht="30" customHeight="1" spans="1:9">
      <c r="A13" s="71"/>
      <c r="B13" s="49" t="s">
        <v>120</v>
      </c>
      <c r="C13" s="51"/>
      <c r="D13" s="49" t="s">
        <v>126</v>
      </c>
      <c r="E13" s="51"/>
      <c r="F13" s="51"/>
      <c r="G13" s="51"/>
      <c r="H13" s="51"/>
      <c r="I13" s="79"/>
    </row>
    <row r="14" ht="30" customHeight="1" spans="1:9">
      <c r="A14" s="71"/>
      <c r="B14" s="49" t="s">
        <v>127</v>
      </c>
      <c r="C14" s="51"/>
      <c r="D14" s="49" t="s">
        <v>128</v>
      </c>
      <c r="E14" s="51">
        <f>ROUND(129544/10000,2)</f>
        <v>12.95</v>
      </c>
      <c r="F14" s="51">
        <f>E14</f>
        <v>12.95</v>
      </c>
      <c r="G14" s="51"/>
      <c r="H14" s="51"/>
      <c r="I14" s="79"/>
    </row>
    <row r="15" ht="30" customHeight="1" spans="1:9">
      <c r="A15" s="71"/>
      <c r="B15" s="49" t="s">
        <v>127</v>
      </c>
      <c r="C15" s="51"/>
      <c r="D15" s="49" t="s">
        <v>129</v>
      </c>
      <c r="E15" s="51"/>
      <c r="F15" s="51"/>
      <c r="G15" s="51"/>
      <c r="H15" s="51"/>
      <c r="I15" s="79"/>
    </row>
    <row r="16" ht="30" customHeight="1" spans="1:9">
      <c r="A16" s="71"/>
      <c r="B16" s="49" t="s">
        <v>127</v>
      </c>
      <c r="C16" s="51"/>
      <c r="D16" s="49" t="s">
        <v>130</v>
      </c>
      <c r="E16" s="51">
        <f>ROUND(3600/10000,2)</f>
        <v>0.36</v>
      </c>
      <c r="F16" s="51">
        <f>E16</f>
        <v>0.36</v>
      </c>
      <c r="G16" s="51"/>
      <c r="H16" s="51"/>
      <c r="I16" s="79"/>
    </row>
    <row r="17" ht="30" customHeight="1" spans="1:9">
      <c r="A17" s="71"/>
      <c r="B17" s="49" t="s">
        <v>127</v>
      </c>
      <c r="C17" s="51"/>
      <c r="D17" s="49" t="s">
        <v>131</v>
      </c>
      <c r="E17" s="51"/>
      <c r="F17" s="51"/>
      <c r="G17" s="51"/>
      <c r="H17" s="51"/>
      <c r="I17" s="79"/>
    </row>
    <row r="18" ht="30" customHeight="1" spans="1:9">
      <c r="A18" s="71"/>
      <c r="B18" s="49" t="s">
        <v>127</v>
      </c>
      <c r="C18" s="51"/>
      <c r="D18" s="49" t="s">
        <v>132</v>
      </c>
      <c r="E18" s="51"/>
      <c r="F18" s="51"/>
      <c r="G18" s="51"/>
      <c r="H18" s="51"/>
      <c r="I18" s="79"/>
    </row>
    <row r="19" ht="30" customHeight="1" spans="1:9">
      <c r="A19" s="71"/>
      <c r="B19" s="49" t="s">
        <v>127</v>
      </c>
      <c r="C19" s="51"/>
      <c r="D19" s="49" t="s">
        <v>133</v>
      </c>
      <c r="E19" s="51"/>
      <c r="F19" s="51"/>
      <c r="G19" s="51"/>
      <c r="H19" s="51"/>
      <c r="I19" s="79"/>
    </row>
    <row r="20" ht="30" customHeight="1" spans="1:9">
      <c r="A20" s="71"/>
      <c r="B20" s="49" t="s">
        <v>127</v>
      </c>
      <c r="C20" s="51"/>
      <c r="D20" s="49" t="s">
        <v>134</v>
      </c>
      <c r="E20" s="51"/>
      <c r="F20" s="51"/>
      <c r="G20" s="51"/>
      <c r="H20" s="51"/>
      <c r="I20" s="79"/>
    </row>
    <row r="21" ht="30" customHeight="1" spans="1:9">
      <c r="A21" s="71"/>
      <c r="B21" s="49" t="s">
        <v>127</v>
      </c>
      <c r="C21" s="51"/>
      <c r="D21" s="49" t="s">
        <v>135</v>
      </c>
      <c r="E21" s="51"/>
      <c r="F21" s="51"/>
      <c r="G21" s="51"/>
      <c r="H21" s="51"/>
      <c r="I21" s="79"/>
    </row>
    <row r="22" ht="30" customHeight="1" spans="1:9">
      <c r="A22" s="71"/>
      <c r="B22" s="49" t="s">
        <v>127</v>
      </c>
      <c r="C22" s="51"/>
      <c r="D22" s="49" t="s">
        <v>136</v>
      </c>
      <c r="E22" s="51"/>
      <c r="F22" s="51"/>
      <c r="G22" s="51"/>
      <c r="H22" s="51"/>
      <c r="I22" s="79"/>
    </row>
    <row r="23" ht="30" customHeight="1" spans="1:9">
      <c r="A23" s="71"/>
      <c r="B23" s="49" t="s">
        <v>127</v>
      </c>
      <c r="C23" s="51"/>
      <c r="D23" s="49" t="s">
        <v>137</v>
      </c>
      <c r="E23" s="51"/>
      <c r="F23" s="51"/>
      <c r="G23" s="51"/>
      <c r="H23" s="51"/>
      <c r="I23" s="79"/>
    </row>
    <row r="24" ht="30" customHeight="1" spans="1:9">
      <c r="A24" s="71"/>
      <c r="B24" s="49" t="s">
        <v>127</v>
      </c>
      <c r="C24" s="51"/>
      <c r="D24" s="49" t="s">
        <v>138</v>
      </c>
      <c r="E24" s="51"/>
      <c r="F24" s="51"/>
      <c r="G24" s="51"/>
      <c r="H24" s="51"/>
      <c r="I24" s="79"/>
    </row>
    <row r="25" ht="30" customHeight="1" spans="1:9">
      <c r="A25" s="71"/>
      <c r="B25" s="49" t="s">
        <v>127</v>
      </c>
      <c r="C25" s="51"/>
      <c r="D25" s="49" t="s">
        <v>139</v>
      </c>
      <c r="E25" s="51"/>
      <c r="F25" s="51"/>
      <c r="G25" s="51"/>
      <c r="H25" s="51"/>
      <c r="I25" s="79"/>
    </row>
    <row r="26" ht="30" customHeight="1" spans="1:9">
      <c r="A26" s="71"/>
      <c r="B26" s="49" t="s">
        <v>127</v>
      </c>
      <c r="C26" s="51"/>
      <c r="D26" s="49" t="s">
        <v>140</v>
      </c>
      <c r="E26" s="51"/>
      <c r="F26" s="51"/>
      <c r="G26" s="51"/>
      <c r="H26" s="51"/>
      <c r="I26" s="79"/>
    </row>
    <row r="27" ht="30" customHeight="1" spans="1:9">
      <c r="A27" s="71"/>
      <c r="B27" s="49" t="s">
        <v>127</v>
      </c>
      <c r="C27" s="51"/>
      <c r="D27" s="49" t="s">
        <v>141</v>
      </c>
      <c r="E27" s="51"/>
      <c r="F27" s="51"/>
      <c r="G27" s="51"/>
      <c r="H27" s="51"/>
      <c r="I27" s="79"/>
    </row>
    <row r="28" ht="30" customHeight="1" spans="1:9">
      <c r="A28" s="71"/>
      <c r="B28" s="49" t="s">
        <v>127</v>
      </c>
      <c r="C28" s="51"/>
      <c r="D28" s="49" t="s">
        <v>142</v>
      </c>
      <c r="E28" s="51"/>
      <c r="F28" s="51"/>
      <c r="G28" s="51"/>
      <c r="H28" s="51"/>
      <c r="I28" s="79"/>
    </row>
    <row r="29" ht="30" customHeight="1" spans="1:9">
      <c r="A29" s="71"/>
      <c r="B29" s="49" t="s">
        <v>127</v>
      </c>
      <c r="C29" s="51"/>
      <c r="D29" s="49" t="s">
        <v>143</v>
      </c>
      <c r="E29" s="51"/>
      <c r="F29" s="51"/>
      <c r="G29" s="51"/>
      <c r="H29" s="51"/>
      <c r="I29" s="79"/>
    </row>
    <row r="30" ht="30" customHeight="1" spans="1:9">
      <c r="A30" s="71"/>
      <c r="B30" s="49" t="s">
        <v>127</v>
      </c>
      <c r="C30" s="51"/>
      <c r="D30" s="49" t="s">
        <v>144</v>
      </c>
      <c r="E30" s="51"/>
      <c r="F30" s="51"/>
      <c r="G30" s="51"/>
      <c r="H30" s="51"/>
      <c r="I30" s="79"/>
    </row>
    <row r="31" ht="30" customHeight="1" spans="1:9">
      <c r="A31" s="71"/>
      <c r="B31" s="49" t="s">
        <v>127</v>
      </c>
      <c r="C31" s="51"/>
      <c r="D31" s="49" t="s">
        <v>145</v>
      </c>
      <c r="E31" s="51"/>
      <c r="F31" s="51"/>
      <c r="G31" s="51"/>
      <c r="H31" s="51"/>
      <c r="I31" s="79"/>
    </row>
    <row r="32" ht="30" customHeight="1" spans="1:9">
      <c r="A32" s="71"/>
      <c r="B32" s="49" t="s">
        <v>127</v>
      </c>
      <c r="C32" s="51"/>
      <c r="D32" s="49" t="s">
        <v>146</v>
      </c>
      <c r="E32" s="51"/>
      <c r="F32" s="51"/>
      <c r="G32" s="51"/>
      <c r="H32" s="51"/>
      <c r="I32" s="79"/>
    </row>
    <row r="33" ht="30" customHeight="1" spans="1:9">
      <c r="A33" s="71"/>
      <c r="B33" s="49" t="s">
        <v>127</v>
      </c>
      <c r="C33" s="51"/>
      <c r="D33" s="49" t="s">
        <v>147</v>
      </c>
      <c r="E33" s="51"/>
      <c r="F33" s="51"/>
      <c r="G33" s="51"/>
      <c r="H33" s="51"/>
      <c r="I33" s="79"/>
    </row>
    <row r="34" ht="9.75" customHeight="1" spans="1:9">
      <c r="A34" s="121"/>
      <c r="B34" s="121"/>
      <c r="C34" s="121"/>
      <c r="D34" s="69"/>
      <c r="E34" s="121"/>
      <c r="F34" s="121"/>
      <c r="G34" s="121"/>
      <c r="H34" s="121"/>
      <c r="I34" s="125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0"/>
  <sheetViews>
    <sheetView workbookViewId="0">
      <pane ySplit="6" topLeftCell="A7" activePane="bottomLeft" state="frozen"/>
      <selection/>
      <selection pane="bottomLeft" activeCell="H14" sqref="H14"/>
    </sheetView>
  </sheetViews>
  <sheetFormatPr defaultColWidth="10" defaultRowHeight="13.5"/>
  <cols>
    <col min="1" max="1" width="1.53333333333333" style="67" customWidth="1"/>
    <col min="2" max="3" width="5.88333333333333" style="67" customWidth="1"/>
    <col min="4" max="4" width="11.6333333333333" style="67" customWidth="1"/>
    <col min="5" max="5" width="23.5" style="67" customWidth="1"/>
    <col min="6" max="6" width="28.225" style="67" customWidth="1"/>
    <col min="7" max="7" width="15.4416666666667" style="67" customWidth="1"/>
    <col min="8" max="10" width="15.6666666666667" style="67" customWidth="1"/>
    <col min="11" max="13" width="5.88333333333333" style="67" customWidth="1"/>
    <col min="14" max="16" width="7.25" style="67" customWidth="1"/>
    <col min="17" max="23" width="5.88333333333333" style="67" customWidth="1"/>
    <col min="24" max="26" width="7.25" style="67" customWidth="1"/>
    <col min="27" max="33" width="5.88333333333333" style="67" customWidth="1"/>
    <col min="34" max="39" width="7.25" style="67" customWidth="1"/>
    <col min="40" max="40" width="1.53333333333333" style="67" customWidth="1"/>
    <col min="41" max="42" width="9.76666666666667" style="67" customWidth="1"/>
    <col min="43" max="16384" width="10" style="67"/>
  </cols>
  <sheetData>
    <row r="1" ht="25" customHeight="1" spans="1:40">
      <c r="A1" s="89"/>
      <c r="B1" s="38"/>
      <c r="C1" s="38"/>
      <c r="D1" s="90"/>
      <c r="E1" s="90"/>
      <c r="F1" s="68"/>
      <c r="G1" s="68"/>
      <c r="H1" s="68"/>
      <c r="I1" s="90"/>
      <c r="J1" s="90"/>
      <c r="K1" s="68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1" t="s">
        <v>148</v>
      </c>
      <c r="AN1" s="112"/>
    </row>
    <row r="2" ht="22.8" customHeight="1" spans="1:40">
      <c r="A2" s="68"/>
      <c r="B2" s="72" t="s">
        <v>149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112"/>
    </row>
    <row r="3" ht="19.55" customHeight="1" spans="1:40">
      <c r="A3" s="73"/>
      <c r="B3" s="74" t="s">
        <v>4</v>
      </c>
      <c r="C3" s="74"/>
      <c r="D3" s="74"/>
      <c r="E3" s="74"/>
      <c r="F3" s="105"/>
      <c r="G3" s="73"/>
      <c r="H3" s="93"/>
      <c r="I3" s="105"/>
      <c r="J3" s="105"/>
      <c r="K3" s="108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93" t="s">
        <v>57</v>
      </c>
      <c r="AM3" s="93"/>
      <c r="AN3" s="113"/>
    </row>
    <row r="4" ht="24.4" customHeight="1" spans="1:40">
      <c r="A4" s="71"/>
      <c r="B4" s="61" t="s">
        <v>7</v>
      </c>
      <c r="C4" s="61"/>
      <c r="D4" s="61"/>
      <c r="E4" s="61"/>
      <c r="F4" s="61" t="s">
        <v>150</v>
      </c>
      <c r="G4" s="61" t="s">
        <v>151</v>
      </c>
      <c r="H4" s="61"/>
      <c r="I4" s="61"/>
      <c r="J4" s="61"/>
      <c r="K4" s="61"/>
      <c r="L4" s="61"/>
      <c r="M4" s="61"/>
      <c r="N4" s="61"/>
      <c r="O4" s="61"/>
      <c r="P4" s="61"/>
      <c r="Q4" s="61" t="s">
        <v>152</v>
      </c>
      <c r="R4" s="61"/>
      <c r="S4" s="61"/>
      <c r="T4" s="61"/>
      <c r="U4" s="61"/>
      <c r="V4" s="61"/>
      <c r="W4" s="61"/>
      <c r="X4" s="61"/>
      <c r="Y4" s="61"/>
      <c r="Z4" s="61"/>
      <c r="AA4" s="61" t="s">
        <v>153</v>
      </c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100"/>
    </row>
    <row r="5" ht="31" customHeight="1" spans="1:40">
      <c r="A5" s="71"/>
      <c r="B5" s="61" t="s">
        <v>91</v>
      </c>
      <c r="C5" s="61"/>
      <c r="D5" s="61" t="s">
        <v>69</v>
      </c>
      <c r="E5" s="61" t="s">
        <v>70</v>
      </c>
      <c r="F5" s="61"/>
      <c r="G5" s="61" t="s">
        <v>58</v>
      </c>
      <c r="H5" s="61" t="s">
        <v>154</v>
      </c>
      <c r="I5" s="61"/>
      <c r="J5" s="61"/>
      <c r="K5" s="61" t="s">
        <v>155</v>
      </c>
      <c r="L5" s="61"/>
      <c r="M5" s="61"/>
      <c r="N5" s="61" t="s">
        <v>156</v>
      </c>
      <c r="O5" s="61"/>
      <c r="P5" s="61"/>
      <c r="Q5" s="61" t="s">
        <v>58</v>
      </c>
      <c r="R5" s="61" t="s">
        <v>154</v>
      </c>
      <c r="S5" s="61"/>
      <c r="T5" s="61"/>
      <c r="U5" s="61" t="s">
        <v>155</v>
      </c>
      <c r="V5" s="61"/>
      <c r="W5" s="61"/>
      <c r="X5" s="61" t="s">
        <v>156</v>
      </c>
      <c r="Y5" s="61"/>
      <c r="Z5" s="61"/>
      <c r="AA5" s="61" t="s">
        <v>58</v>
      </c>
      <c r="AB5" s="61" t="s">
        <v>154</v>
      </c>
      <c r="AC5" s="61"/>
      <c r="AD5" s="61"/>
      <c r="AE5" s="61" t="s">
        <v>155</v>
      </c>
      <c r="AF5" s="61"/>
      <c r="AG5" s="61"/>
      <c r="AH5" s="61" t="s">
        <v>156</v>
      </c>
      <c r="AI5" s="61"/>
      <c r="AJ5" s="61"/>
      <c r="AK5" s="61" t="s">
        <v>157</v>
      </c>
      <c r="AL5" s="61"/>
      <c r="AM5" s="61"/>
      <c r="AN5" s="100"/>
    </row>
    <row r="6" ht="39" customHeight="1" spans="1:40">
      <c r="A6" s="69"/>
      <c r="B6" s="61" t="s">
        <v>92</v>
      </c>
      <c r="C6" s="61" t="s">
        <v>93</v>
      </c>
      <c r="D6" s="61"/>
      <c r="E6" s="61"/>
      <c r="F6" s="61"/>
      <c r="G6" s="61"/>
      <c r="H6" s="61" t="s">
        <v>158</v>
      </c>
      <c r="I6" s="61" t="s">
        <v>87</v>
      </c>
      <c r="J6" s="61" t="s">
        <v>88</v>
      </c>
      <c r="K6" s="61" t="s">
        <v>158</v>
      </c>
      <c r="L6" s="61" t="s">
        <v>87</v>
      </c>
      <c r="M6" s="61" t="s">
        <v>88</v>
      </c>
      <c r="N6" s="61" t="s">
        <v>158</v>
      </c>
      <c r="O6" s="61" t="s">
        <v>159</v>
      </c>
      <c r="P6" s="61" t="s">
        <v>160</v>
      </c>
      <c r="Q6" s="61"/>
      <c r="R6" s="61" t="s">
        <v>158</v>
      </c>
      <c r="S6" s="61" t="s">
        <v>87</v>
      </c>
      <c r="T6" s="61" t="s">
        <v>88</v>
      </c>
      <c r="U6" s="61" t="s">
        <v>158</v>
      </c>
      <c r="V6" s="61" t="s">
        <v>87</v>
      </c>
      <c r="W6" s="61" t="s">
        <v>88</v>
      </c>
      <c r="X6" s="61" t="s">
        <v>158</v>
      </c>
      <c r="Y6" s="61" t="s">
        <v>159</v>
      </c>
      <c r="Z6" s="61" t="s">
        <v>160</v>
      </c>
      <c r="AA6" s="61"/>
      <c r="AB6" s="61" t="s">
        <v>158</v>
      </c>
      <c r="AC6" s="61" t="s">
        <v>87</v>
      </c>
      <c r="AD6" s="61" t="s">
        <v>88</v>
      </c>
      <c r="AE6" s="61" t="s">
        <v>158</v>
      </c>
      <c r="AF6" s="61" t="s">
        <v>87</v>
      </c>
      <c r="AG6" s="61" t="s">
        <v>88</v>
      </c>
      <c r="AH6" s="61" t="s">
        <v>158</v>
      </c>
      <c r="AI6" s="61" t="s">
        <v>159</v>
      </c>
      <c r="AJ6" s="61" t="s">
        <v>160</v>
      </c>
      <c r="AK6" s="61" t="s">
        <v>158</v>
      </c>
      <c r="AL6" s="61" t="s">
        <v>159</v>
      </c>
      <c r="AM6" s="61" t="s">
        <v>160</v>
      </c>
      <c r="AN6" s="100"/>
    </row>
    <row r="7" ht="22.8" customHeight="1" spans="1:40">
      <c r="A7" s="71"/>
      <c r="B7" s="81"/>
      <c r="C7" s="81"/>
      <c r="D7" s="85"/>
      <c r="E7" s="85" t="s">
        <v>95</v>
      </c>
      <c r="F7" s="106" t="s">
        <v>58</v>
      </c>
      <c r="G7" s="107">
        <v>437.33</v>
      </c>
      <c r="H7" s="107">
        <f>G7</f>
        <v>437.33</v>
      </c>
      <c r="I7" s="107">
        <f>ROUND(1623311/10000,2)</f>
        <v>162.33</v>
      </c>
      <c r="J7" s="107">
        <f>ROUND(2750000/10000,2)</f>
        <v>275</v>
      </c>
      <c r="K7" s="103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100"/>
    </row>
    <row r="8" ht="14.25" spans="2:39">
      <c r="B8" s="65">
        <v>206</v>
      </c>
      <c r="C8" s="65" t="s">
        <v>97</v>
      </c>
      <c r="D8" s="65" t="s">
        <v>97</v>
      </c>
      <c r="E8" s="65" t="s">
        <v>71</v>
      </c>
      <c r="F8" s="83" t="s">
        <v>72</v>
      </c>
      <c r="G8" s="107">
        <f t="shared" ref="G8:I8" si="0">ROUND(783357/10000,2)</f>
        <v>78.34</v>
      </c>
      <c r="H8" s="107">
        <f t="shared" si="0"/>
        <v>78.34</v>
      </c>
      <c r="I8" s="51">
        <f t="shared" si="0"/>
        <v>78.34</v>
      </c>
      <c r="J8" s="88"/>
      <c r="K8" s="109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</row>
    <row r="9" ht="14.25" spans="2:39">
      <c r="B9" s="65" t="s">
        <v>98</v>
      </c>
      <c r="C9" s="65" t="s">
        <v>97</v>
      </c>
      <c r="D9" s="65" t="s">
        <v>99</v>
      </c>
      <c r="E9" s="65" t="s">
        <v>71</v>
      </c>
      <c r="F9" s="83" t="s">
        <v>161</v>
      </c>
      <c r="G9" s="107">
        <f t="shared" ref="G9:I9" si="1">ROUND(706810/10000,2)</f>
        <v>70.68</v>
      </c>
      <c r="H9" s="107">
        <f t="shared" si="1"/>
        <v>70.68</v>
      </c>
      <c r="I9" s="51">
        <f t="shared" si="1"/>
        <v>70.68</v>
      </c>
      <c r="J9" s="88"/>
      <c r="K9" s="111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</row>
    <row r="10" ht="14.25" spans="2:39">
      <c r="B10" s="65" t="s">
        <v>98</v>
      </c>
      <c r="C10" s="65" t="s">
        <v>97</v>
      </c>
      <c r="D10" s="65" t="s">
        <v>100</v>
      </c>
      <c r="E10" s="65" t="s">
        <v>71</v>
      </c>
      <c r="F10" s="83" t="s">
        <v>162</v>
      </c>
      <c r="G10" s="107">
        <f>ROUND(700000/10000,2)</f>
        <v>70</v>
      </c>
      <c r="H10" s="107">
        <f>ROUND(700000/10000,2)</f>
        <v>70</v>
      </c>
      <c r="I10" s="51"/>
      <c r="J10" s="51">
        <f t="shared" ref="J10:J16" si="2">H10</f>
        <v>70</v>
      </c>
      <c r="K10" s="111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</row>
    <row r="11" ht="14.25" spans="2:39">
      <c r="B11" s="65" t="s">
        <v>98</v>
      </c>
      <c r="C11" s="65" t="s">
        <v>101</v>
      </c>
      <c r="D11" s="65" t="s">
        <v>102</v>
      </c>
      <c r="E11" s="65" t="s">
        <v>71</v>
      </c>
      <c r="F11" s="83" t="s">
        <v>163</v>
      </c>
      <c r="G11" s="107">
        <f>ROUND(50000/10000,2)</f>
        <v>5</v>
      </c>
      <c r="H11" s="107">
        <f>ROUND(50000/10000,2)</f>
        <v>5</v>
      </c>
      <c r="I11" s="51"/>
      <c r="J11" s="51">
        <f t="shared" si="2"/>
        <v>5</v>
      </c>
      <c r="K11" s="111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</row>
    <row r="12" ht="14.25" spans="2:39">
      <c r="B12" s="65" t="s">
        <v>98</v>
      </c>
      <c r="C12" s="65" t="s">
        <v>103</v>
      </c>
      <c r="D12" s="65" t="s">
        <v>100</v>
      </c>
      <c r="E12" s="65" t="s">
        <v>71</v>
      </c>
      <c r="F12" s="83" t="s">
        <v>164</v>
      </c>
      <c r="G12" s="107">
        <f>ROUND(150000/10000,2)</f>
        <v>15</v>
      </c>
      <c r="H12" s="107">
        <f>ROUND(150000/10000,2)</f>
        <v>15</v>
      </c>
      <c r="I12" s="51"/>
      <c r="J12" s="51">
        <f t="shared" si="2"/>
        <v>15</v>
      </c>
      <c r="K12" s="111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</row>
    <row r="13" ht="14.25" spans="2:39">
      <c r="B13" s="65" t="s">
        <v>98</v>
      </c>
      <c r="C13" s="65" t="s">
        <v>104</v>
      </c>
      <c r="D13" s="65" t="s">
        <v>101</v>
      </c>
      <c r="E13" s="65" t="s">
        <v>71</v>
      </c>
      <c r="F13" s="83" t="s">
        <v>165</v>
      </c>
      <c r="G13" s="107">
        <f>ROUND(200000/10000,2)</f>
        <v>20</v>
      </c>
      <c r="H13" s="107">
        <f>ROUND(200000/10000,2)</f>
        <v>20</v>
      </c>
      <c r="I13" s="51"/>
      <c r="J13" s="51">
        <f t="shared" si="2"/>
        <v>20</v>
      </c>
      <c r="K13" s="111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</row>
    <row r="14" ht="14.25" spans="2:39">
      <c r="B14" s="65" t="s">
        <v>98</v>
      </c>
      <c r="C14" s="65" t="s">
        <v>104</v>
      </c>
      <c r="D14" s="65" t="s">
        <v>100</v>
      </c>
      <c r="E14" s="65" t="s">
        <v>71</v>
      </c>
      <c r="F14" s="83" t="s">
        <v>166</v>
      </c>
      <c r="G14" s="107">
        <f>ROUND(10000/10000,2)</f>
        <v>1</v>
      </c>
      <c r="H14" s="107">
        <f>ROUND(10000/10000,2)</f>
        <v>1</v>
      </c>
      <c r="I14" s="51"/>
      <c r="J14" s="51">
        <f t="shared" si="2"/>
        <v>1</v>
      </c>
      <c r="K14" s="111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</row>
    <row r="15" ht="14.25" spans="2:39">
      <c r="B15" s="65" t="s">
        <v>98</v>
      </c>
      <c r="C15" s="65" t="s">
        <v>100</v>
      </c>
      <c r="D15" s="65" t="s">
        <v>97</v>
      </c>
      <c r="E15" s="65" t="s">
        <v>71</v>
      </c>
      <c r="F15" s="83" t="s">
        <v>167</v>
      </c>
      <c r="G15" s="107">
        <f>ROUND(1490000/10000,2)</f>
        <v>149</v>
      </c>
      <c r="H15" s="107">
        <f>ROUND(1490000/10000,2)</f>
        <v>149</v>
      </c>
      <c r="I15" s="51"/>
      <c r="J15" s="51">
        <f t="shared" si="2"/>
        <v>149</v>
      </c>
      <c r="K15" s="111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</row>
    <row r="16" ht="14.25" spans="2:39">
      <c r="B16" s="65" t="s">
        <v>98</v>
      </c>
      <c r="C16" s="65" t="s">
        <v>100</v>
      </c>
      <c r="D16" s="65" t="s">
        <v>100</v>
      </c>
      <c r="E16" s="65" t="s">
        <v>71</v>
      </c>
      <c r="F16" s="83" t="s">
        <v>168</v>
      </c>
      <c r="G16" s="107">
        <f>ROUND(150000/10000,2)</f>
        <v>15</v>
      </c>
      <c r="H16" s="107">
        <f>ROUND(150000/10000,2)</f>
        <v>15</v>
      </c>
      <c r="I16" s="51"/>
      <c r="J16" s="51">
        <f t="shared" si="2"/>
        <v>15</v>
      </c>
      <c r="K16" s="111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</row>
    <row r="17" ht="14.25" spans="2:39">
      <c r="B17" s="65" t="s">
        <v>105</v>
      </c>
      <c r="C17" s="65" t="s">
        <v>103</v>
      </c>
      <c r="D17" s="65" t="s">
        <v>97</v>
      </c>
      <c r="E17" s="65" t="s">
        <v>71</v>
      </c>
      <c r="F17" s="83" t="s">
        <v>169</v>
      </c>
      <c r="G17" s="107">
        <f t="shared" ref="G17:I17" si="3">ROUND(20472/10000,2)</f>
        <v>2.05</v>
      </c>
      <c r="H17" s="107">
        <f t="shared" si="3"/>
        <v>2.05</v>
      </c>
      <c r="I17" s="51">
        <f t="shared" si="3"/>
        <v>2.05</v>
      </c>
      <c r="J17" s="88"/>
      <c r="K17" s="111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</row>
    <row r="18" ht="14.25" spans="2:39">
      <c r="B18" s="65" t="s">
        <v>105</v>
      </c>
      <c r="C18" s="65" t="s">
        <v>103</v>
      </c>
      <c r="D18" s="65" t="s">
        <v>101</v>
      </c>
      <c r="E18" s="65" t="s">
        <v>71</v>
      </c>
      <c r="F18" s="83" t="s">
        <v>170</v>
      </c>
      <c r="G18" s="107">
        <f t="shared" ref="G18:I18" si="4">ROUND(77376/10000,2)</f>
        <v>7.74</v>
      </c>
      <c r="H18" s="107">
        <f t="shared" si="4"/>
        <v>7.74</v>
      </c>
      <c r="I18" s="51">
        <f t="shared" si="4"/>
        <v>7.74</v>
      </c>
      <c r="J18" s="88"/>
      <c r="K18" s="111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</row>
    <row r="19" ht="14.25" spans="2:39">
      <c r="B19" s="65" t="s">
        <v>105</v>
      </c>
      <c r="C19" s="65" t="s">
        <v>103</v>
      </c>
      <c r="D19" s="65" t="s">
        <v>106</v>
      </c>
      <c r="E19" s="65" t="s">
        <v>71</v>
      </c>
      <c r="F19" s="83" t="s">
        <v>171</v>
      </c>
      <c r="G19" s="107">
        <f t="shared" ref="G19:I19" si="5">ROUND(31696/10000,2)</f>
        <v>3.17</v>
      </c>
      <c r="H19" s="107">
        <f t="shared" si="5"/>
        <v>3.17</v>
      </c>
      <c r="I19" s="51">
        <f t="shared" si="5"/>
        <v>3.17</v>
      </c>
      <c r="J19" s="88"/>
      <c r="K19" s="111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</row>
    <row r="20" ht="14.25" spans="2:39">
      <c r="B20" s="65" t="s">
        <v>107</v>
      </c>
      <c r="C20" s="65" t="s">
        <v>108</v>
      </c>
      <c r="D20" s="65" t="s">
        <v>99</v>
      </c>
      <c r="E20" s="65" t="s">
        <v>71</v>
      </c>
      <c r="F20" s="83" t="s">
        <v>172</v>
      </c>
      <c r="G20" s="107">
        <f t="shared" ref="G20:I20" si="6">ROUND(3600/10000,2)</f>
        <v>0.36</v>
      </c>
      <c r="H20" s="107">
        <f t="shared" si="6"/>
        <v>0.36</v>
      </c>
      <c r="I20" s="51">
        <f t="shared" si="6"/>
        <v>0.36</v>
      </c>
      <c r="J20" s="88"/>
      <c r="K20" s="111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style="67" customWidth="1"/>
    <col min="2" max="4" width="6.15833333333333" style="67" customWidth="1"/>
    <col min="5" max="5" width="16.825" style="67" customWidth="1"/>
    <col min="6" max="6" width="41.025" style="67" customWidth="1"/>
    <col min="7" max="9" width="16.4166666666667" style="67" customWidth="1"/>
    <col min="10" max="10" width="1.53333333333333" style="67" customWidth="1"/>
    <col min="11" max="12" width="9.76666666666667" style="67" customWidth="1"/>
    <col min="13" max="16384" width="10" style="67"/>
  </cols>
  <sheetData>
    <row r="1" ht="25" customHeight="1" spans="1:10">
      <c r="A1" s="68"/>
      <c r="B1" s="38"/>
      <c r="C1" s="38"/>
      <c r="D1" s="38"/>
      <c r="E1" s="69"/>
      <c r="F1" s="69"/>
      <c r="G1" s="70" t="s">
        <v>173</v>
      </c>
      <c r="H1" s="70"/>
      <c r="I1" s="70"/>
      <c r="J1" s="71"/>
    </row>
    <row r="2" ht="22.8" customHeight="1" spans="1:10">
      <c r="A2" s="68"/>
      <c r="B2" s="72" t="s">
        <v>174</v>
      </c>
      <c r="C2" s="72"/>
      <c r="D2" s="72"/>
      <c r="E2" s="72"/>
      <c r="F2" s="72"/>
      <c r="G2" s="72"/>
      <c r="H2" s="72"/>
      <c r="I2" s="72"/>
      <c r="J2" s="71" t="s">
        <v>2</v>
      </c>
    </row>
    <row r="3" ht="19.55" customHeight="1" spans="1:10">
      <c r="A3" s="73"/>
      <c r="B3" s="74" t="s">
        <v>4</v>
      </c>
      <c r="C3" s="74"/>
      <c r="D3" s="74"/>
      <c r="E3" s="74"/>
      <c r="F3" s="74"/>
      <c r="G3" s="73"/>
      <c r="I3" s="93" t="s">
        <v>57</v>
      </c>
      <c r="J3" s="76"/>
    </row>
    <row r="4" ht="24.4" customHeight="1" spans="1:10">
      <c r="A4" s="69"/>
      <c r="B4" s="45" t="s">
        <v>7</v>
      </c>
      <c r="C4" s="45"/>
      <c r="D4" s="45"/>
      <c r="E4" s="45"/>
      <c r="F4" s="45"/>
      <c r="G4" s="45" t="s">
        <v>58</v>
      </c>
      <c r="H4" s="61" t="s">
        <v>175</v>
      </c>
      <c r="I4" s="61" t="s">
        <v>153</v>
      </c>
      <c r="J4" s="69"/>
    </row>
    <row r="5" ht="24.4" customHeight="1" spans="1:10">
      <c r="A5" s="69"/>
      <c r="B5" s="45" t="s">
        <v>91</v>
      </c>
      <c r="C5" s="45"/>
      <c r="D5" s="45"/>
      <c r="E5" s="45" t="s">
        <v>69</v>
      </c>
      <c r="F5" s="45" t="s">
        <v>70</v>
      </c>
      <c r="G5" s="45"/>
      <c r="H5" s="61"/>
      <c r="I5" s="61"/>
      <c r="J5" s="69"/>
    </row>
    <row r="6" ht="24.4" customHeight="1" spans="1:10">
      <c r="A6" s="77"/>
      <c r="B6" s="45" t="s">
        <v>92</v>
      </c>
      <c r="C6" s="45" t="s">
        <v>93</v>
      </c>
      <c r="D6" s="45" t="s">
        <v>94</v>
      </c>
      <c r="E6" s="45"/>
      <c r="F6" s="45"/>
      <c r="G6" s="45"/>
      <c r="H6" s="61"/>
      <c r="I6" s="61"/>
      <c r="J6" s="79"/>
    </row>
    <row r="7" ht="22.8" customHeight="1" spans="1:10">
      <c r="A7" s="80"/>
      <c r="B7" s="45"/>
      <c r="C7" s="45"/>
      <c r="D7" s="45"/>
      <c r="E7" s="148" t="s">
        <v>95</v>
      </c>
      <c r="F7" s="45" t="s">
        <v>96</v>
      </c>
      <c r="G7" s="48">
        <f>ROUND(4373311/10000,2)</f>
        <v>437.33</v>
      </c>
      <c r="H7" s="48">
        <f>ROUND(4373311/10000,2)</f>
        <v>437.33</v>
      </c>
      <c r="I7" s="48"/>
      <c r="J7" s="82"/>
    </row>
    <row r="8" ht="22.8" customHeight="1" spans="1:10">
      <c r="A8" s="80"/>
      <c r="B8" s="65" t="s">
        <v>98</v>
      </c>
      <c r="C8" s="65" t="s">
        <v>97</v>
      </c>
      <c r="D8" s="65" t="s">
        <v>97</v>
      </c>
      <c r="E8" s="65" t="s">
        <v>95</v>
      </c>
      <c r="F8" s="66" t="s">
        <v>176</v>
      </c>
      <c r="G8" s="103">
        <f>ROUND(783357/10000,2)</f>
        <v>78.34</v>
      </c>
      <c r="H8" s="103">
        <f>ROUND(783357/10000,2)</f>
        <v>78.34</v>
      </c>
      <c r="I8" s="48"/>
      <c r="J8" s="82"/>
    </row>
    <row r="9" ht="22.8" customHeight="1" spans="1:10">
      <c r="A9" s="80"/>
      <c r="B9" s="65" t="s">
        <v>98</v>
      </c>
      <c r="C9" s="65" t="s">
        <v>97</v>
      </c>
      <c r="D9" s="65" t="s">
        <v>99</v>
      </c>
      <c r="E9" s="65" t="s">
        <v>95</v>
      </c>
      <c r="F9" s="66" t="s">
        <v>73</v>
      </c>
      <c r="G9" s="103">
        <f>ROUND(706810/10000,2)</f>
        <v>70.68</v>
      </c>
      <c r="H9" s="103">
        <f>ROUND(706810/10000,2)</f>
        <v>70.68</v>
      </c>
      <c r="I9" s="48"/>
      <c r="J9" s="82"/>
    </row>
    <row r="10" ht="22.8" customHeight="1" spans="1:10">
      <c r="A10" s="80"/>
      <c r="B10" s="65" t="s">
        <v>98</v>
      </c>
      <c r="C10" s="65" t="s">
        <v>97</v>
      </c>
      <c r="D10" s="65" t="s">
        <v>100</v>
      </c>
      <c r="E10" s="65" t="s">
        <v>95</v>
      </c>
      <c r="F10" s="66" t="s">
        <v>74</v>
      </c>
      <c r="G10" s="103">
        <f>ROUND(700000/10000,2)</f>
        <v>70</v>
      </c>
      <c r="H10" s="103">
        <f>ROUND(700000/10000,2)</f>
        <v>70</v>
      </c>
      <c r="I10" s="48"/>
      <c r="J10" s="82"/>
    </row>
    <row r="11" ht="22.8" customHeight="1" spans="1:10">
      <c r="A11" s="80"/>
      <c r="B11" s="65" t="s">
        <v>98</v>
      </c>
      <c r="C11" s="65" t="s">
        <v>101</v>
      </c>
      <c r="D11" s="65" t="s">
        <v>102</v>
      </c>
      <c r="E11" s="65" t="s">
        <v>95</v>
      </c>
      <c r="F11" s="66" t="s">
        <v>75</v>
      </c>
      <c r="G11" s="103">
        <f>ROUND(50000/10000,2)</f>
        <v>5</v>
      </c>
      <c r="H11" s="103">
        <f>ROUND(50000/10000,2)</f>
        <v>5</v>
      </c>
      <c r="I11" s="48"/>
      <c r="J11" s="82"/>
    </row>
    <row r="12" ht="22.8" customHeight="1" spans="1:10">
      <c r="A12" s="80"/>
      <c r="B12" s="65" t="s">
        <v>98</v>
      </c>
      <c r="C12" s="65" t="s">
        <v>103</v>
      </c>
      <c r="D12" s="65" t="s">
        <v>100</v>
      </c>
      <c r="E12" s="65" t="s">
        <v>95</v>
      </c>
      <c r="F12" s="66" t="s">
        <v>76</v>
      </c>
      <c r="G12" s="103">
        <f>ROUND(150000/10000,2)</f>
        <v>15</v>
      </c>
      <c r="H12" s="103">
        <f>ROUND(150000/10000,2)</f>
        <v>15</v>
      </c>
      <c r="I12" s="48"/>
      <c r="J12" s="82"/>
    </row>
    <row r="13" ht="22.8" customHeight="1" spans="1:10">
      <c r="A13" s="80"/>
      <c r="B13" s="65" t="s">
        <v>98</v>
      </c>
      <c r="C13" s="65" t="s">
        <v>104</v>
      </c>
      <c r="D13" s="65" t="s">
        <v>101</v>
      </c>
      <c r="E13" s="65" t="s">
        <v>95</v>
      </c>
      <c r="F13" s="66" t="s">
        <v>77</v>
      </c>
      <c r="G13" s="103">
        <f>ROUND(200000/10000,2)</f>
        <v>20</v>
      </c>
      <c r="H13" s="103">
        <f>ROUND(200000/10000,2)</f>
        <v>20</v>
      </c>
      <c r="I13" s="48"/>
      <c r="J13" s="82"/>
    </row>
    <row r="14" ht="22.8" customHeight="1" spans="1:10">
      <c r="A14" s="80"/>
      <c r="B14" s="65" t="s">
        <v>98</v>
      </c>
      <c r="C14" s="65" t="s">
        <v>104</v>
      </c>
      <c r="D14" s="65" t="s">
        <v>100</v>
      </c>
      <c r="E14" s="65" t="s">
        <v>95</v>
      </c>
      <c r="F14" s="66" t="s">
        <v>78</v>
      </c>
      <c r="G14" s="103">
        <f>ROUND(10000/10000,2)</f>
        <v>1</v>
      </c>
      <c r="H14" s="103">
        <f>ROUND(10000/10000,2)</f>
        <v>1</v>
      </c>
      <c r="I14" s="48"/>
      <c r="J14" s="82"/>
    </row>
    <row r="15" ht="22.8" customHeight="1" spans="1:10">
      <c r="A15" s="80"/>
      <c r="B15" s="65" t="s">
        <v>98</v>
      </c>
      <c r="C15" s="65" t="s">
        <v>100</v>
      </c>
      <c r="D15" s="65" t="s">
        <v>97</v>
      </c>
      <c r="E15" s="65" t="s">
        <v>95</v>
      </c>
      <c r="F15" s="66" t="s">
        <v>79</v>
      </c>
      <c r="G15" s="103">
        <f>ROUND(1490000/10000,2)</f>
        <v>149</v>
      </c>
      <c r="H15" s="103">
        <f>ROUND(1490000/10000,2)</f>
        <v>149</v>
      </c>
      <c r="I15" s="48"/>
      <c r="J15" s="82"/>
    </row>
    <row r="16" ht="15" customHeight="1" spans="1:10">
      <c r="A16" s="84"/>
      <c r="B16" s="65" t="s">
        <v>98</v>
      </c>
      <c r="C16" s="65" t="s">
        <v>100</v>
      </c>
      <c r="D16" s="65" t="s">
        <v>100</v>
      </c>
      <c r="E16" s="65" t="s">
        <v>95</v>
      </c>
      <c r="F16" s="83" t="s">
        <v>168</v>
      </c>
      <c r="G16" s="103">
        <f>ROUND(150000/10000,2)</f>
        <v>15</v>
      </c>
      <c r="H16" s="103">
        <f>ROUND(150000/10000,2)</f>
        <v>15</v>
      </c>
      <c r="I16" s="104"/>
      <c r="J16" s="87"/>
    </row>
    <row r="17" ht="14.25" spans="2:9">
      <c r="B17" s="65" t="s">
        <v>105</v>
      </c>
      <c r="C17" s="65" t="s">
        <v>103</v>
      </c>
      <c r="D17" s="65" t="s">
        <v>97</v>
      </c>
      <c r="E17" s="65" t="s">
        <v>95</v>
      </c>
      <c r="F17" s="66" t="s">
        <v>81</v>
      </c>
      <c r="G17" s="103">
        <f>ROUND(20472/10000,2)</f>
        <v>2.05</v>
      </c>
      <c r="H17" s="103">
        <f>ROUND(20472/10000,2)</f>
        <v>2.05</v>
      </c>
      <c r="I17" s="88"/>
    </row>
    <row r="18" ht="14.25" spans="2:9">
      <c r="B18" s="65" t="s">
        <v>105</v>
      </c>
      <c r="C18" s="65" t="s">
        <v>103</v>
      </c>
      <c r="D18" s="65" t="s">
        <v>101</v>
      </c>
      <c r="E18" s="65" t="s">
        <v>95</v>
      </c>
      <c r="F18" s="66" t="s">
        <v>82</v>
      </c>
      <c r="G18" s="103">
        <f>ROUND(77376/10000,2)</f>
        <v>7.74</v>
      </c>
      <c r="H18" s="103">
        <f>ROUND(77376/10000,2)</f>
        <v>7.74</v>
      </c>
      <c r="I18" s="88"/>
    </row>
    <row r="19" ht="14.25" spans="2:9">
      <c r="B19" s="65" t="s">
        <v>105</v>
      </c>
      <c r="C19" s="65" t="s">
        <v>103</v>
      </c>
      <c r="D19" s="65" t="s">
        <v>106</v>
      </c>
      <c r="E19" s="65" t="s">
        <v>95</v>
      </c>
      <c r="F19" s="66" t="s">
        <v>83</v>
      </c>
      <c r="G19" s="103">
        <f>ROUND(31696/10000,2)</f>
        <v>3.17</v>
      </c>
      <c r="H19" s="103">
        <f>ROUND(31696/10000,2)</f>
        <v>3.17</v>
      </c>
      <c r="I19" s="88"/>
    </row>
    <row r="20" ht="14.25" spans="2:9">
      <c r="B20" s="65" t="s">
        <v>107</v>
      </c>
      <c r="C20" s="65" t="s">
        <v>108</v>
      </c>
      <c r="D20" s="65" t="s">
        <v>99</v>
      </c>
      <c r="E20" s="65" t="s">
        <v>95</v>
      </c>
      <c r="F20" s="66" t="s">
        <v>84</v>
      </c>
      <c r="G20" s="103">
        <f>ROUND(3600/10000,2)</f>
        <v>0.36</v>
      </c>
      <c r="H20" s="103">
        <f>ROUND(3600/10000,2)</f>
        <v>0.36</v>
      </c>
      <c r="I20" s="88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3"/>
  <sheetViews>
    <sheetView workbookViewId="0">
      <pane ySplit="6" topLeftCell="A18" activePane="bottomLeft" state="frozen"/>
      <selection/>
      <selection pane="bottomLeft" activeCell="D7" sqref="D7"/>
    </sheetView>
  </sheetViews>
  <sheetFormatPr defaultColWidth="10" defaultRowHeight="13.5"/>
  <cols>
    <col min="1" max="1" width="1.53333333333333" style="67" customWidth="1"/>
    <col min="2" max="3" width="6.15833333333333" style="67" customWidth="1"/>
    <col min="4" max="4" width="24.3833333333333" style="67" customWidth="1"/>
    <col min="5" max="5" width="41.025" style="67" customWidth="1"/>
    <col min="6" max="8" width="17.3833333333333" style="67" customWidth="1"/>
    <col min="9" max="9" width="1.53333333333333" style="67" customWidth="1"/>
    <col min="10" max="10" width="12.775" style="67" customWidth="1"/>
    <col min="11" max="16384" width="10" style="67"/>
  </cols>
  <sheetData>
    <row r="1" ht="25" customHeight="1" spans="1:9">
      <c r="A1" s="89"/>
      <c r="B1" s="38"/>
      <c r="C1" s="38"/>
      <c r="D1" s="90"/>
      <c r="E1" s="90"/>
      <c r="F1" s="68"/>
      <c r="G1" s="68"/>
      <c r="H1" s="91" t="s">
        <v>177</v>
      </c>
      <c r="I1" s="100"/>
    </row>
    <row r="2" ht="22.8" customHeight="1" spans="1:9">
      <c r="A2" s="68"/>
      <c r="B2" s="72" t="s">
        <v>178</v>
      </c>
      <c r="C2" s="72"/>
      <c r="D2" s="72"/>
      <c r="E2" s="72"/>
      <c r="F2" s="72"/>
      <c r="G2" s="72"/>
      <c r="H2" s="72"/>
      <c r="I2" s="100"/>
    </row>
    <row r="3" ht="19.55" customHeight="1" spans="1:9">
      <c r="A3" s="73"/>
      <c r="B3" s="92" t="s">
        <v>4</v>
      </c>
      <c r="C3" s="92"/>
      <c r="D3" s="92"/>
      <c r="E3" s="92"/>
      <c r="G3" s="73"/>
      <c r="H3" s="93" t="s">
        <v>57</v>
      </c>
      <c r="I3" s="100"/>
    </row>
    <row r="4" ht="24.4" customHeight="1" spans="1:9">
      <c r="A4" s="71"/>
      <c r="B4" s="45" t="s">
        <v>7</v>
      </c>
      <c r="C4" s="45"/>
      <c r="D4" s="45"/>
      <c r="E4" s="45"/>
      <c r="F4" s="45" t="s">
        <v>87</v>
      </c>
      <c r="G4" s="45"/>
      <c r="H4" s="45"/>
      <c r="I4" s="100"/>
    </row>
    <row r="5" ht="24.4" customHeight="1" spans="1:9">
      <c r="A5" s="71"/>
      <c r="B5" s="45" t="s">
        <v>91</v>
      </c>
      <c r="C5" s="45"/>
      <c r="D5" s="45" t="s">
        <v>69</v>
      </c>
      <c r="E5" s="45" t="s">
        <v>70</v>
      </c>
      <c r="F5" s="45" t="s">
        <v>58</v>
      </c>
      <c r="G5" s="45" t="s">
        <v>179</v>
      </c>
      <c r="H5" s="45" t="s">
        <v>180</v>
      </c>
      <c r="I5" s="100"/>
    </row>
    <row r="6" ht="24.4" customHeight="1" spans="1:9">
      <c r="A6" s="69"/>
      <c r="B6" s="45" t="s">
        <v>92</v>
      </c>
      <c r="C6" s="45" t="s">
        <v>93</v>
      </c>
      <c r="D6" s="45"/>
      <c r="E6" s="45"/>
      <c r="F6" s="45"/>
      <c r="G6" s="45"/>
      <c r="H6" s="45"/>
      <c r="I6" s="100"/>
    </row>
    <row r="7" ht="22.8" customHeight="1" spans="1:9">
      <c r="A7" s="71"/>
      <c r="B7" s="45"/>
      <c r="C7" s="45"/>
      <c r="D7" s="148" t="s">
        <v>95</v>
      </c>
      <c r="E7" s="45" t="s">
        <v>96</v>
      </c>
      <c r="F7" s="94">
        <v>162.33</v>
      </c>
      <c r="G7" s="94">
        <f>ROUND(1467151/10000,2)</f>
        <v>146.72</v>
      </c>
      <c r="H7" s="94">
        <f>ROUND(156160/10000,2)</f>
        <v>15.62</v>
      </c>
      <c r="I7" s="100"/>
    </row>
    <row r="8" ht="22.8" customHeight="1" spans="1:10">
      <c r="A8" s="71"/>
      <c r="B8" s="95" t="s">
        <v>181</v>
      </c>
      <c r="C8" s="95" t="s">
        <v>182</v>
      </c>
      <c r="D8" s="96" t="s">
        <v>183</v>
      </c>
      <c r="E8" s="97" t="s">
        <v>184</v>
      </c>
      <c r="F8" s="98">
        <v>24.96</v>
      </c>
      <c r="G8" s="98">
        <v>24.96</v>
      </c>
      <c r="H8" s="48"/>
      <c r="I8" s="100"/>
      <c r="J8" s="101"/>
    </row>
    <row r="9" ht="22.8" customHeight="1" spans="1:10">
      <c r="A9" s="71"/>
      <c r="B9" s="95" t="s">
        <v>181</v>
      </c>
      <c r="C9" s="95" t="s">
        <v>185</v>
      </c>
      <c r="D9" s="96" t="s">
        <v>186</v>
      </c>
      <c r="E9" s="97" t="s">
        <v>187</v>
      </c>
      <c r="F9" s="98">
        <v>11.02</v>
      </c>
      <c r="G9" s="98">
        <v>11.02</v>
      </c>
      <c r="H9" s="48"/>
      <c r="I9" s="100"/>
      <c r="J9" s="101"/>
    </row>
    <row r="10" ht="22.8" customHeight="1" spans="1:10">
      <c r="A10" s="71"/>
      <c r="B10" s="95" t="s">
        <v>181</v>
      </c>
      <c r="C10" s="95" t="s">
        <v>188</v>
      </c>
      <c r="D10" s="96" t="s">
        <v>189</v>
      </c>
      <c r="E10" s="97" t="s">
        <v>190</v>
      </c>
      <c r="F10" s="98">
        <v>28.08</v>
      </c>
      <c r="G10" s="98">
        <v>28.08</v>
      </c>
      <c r="H10" s="48"/>
      <c r="I10" s="100"/>
      <c r="J10" s="101"/>
    </row>
    <row r="11" ht="22.8" customHeight="1" spans="1:10">
      <c r="A11" s="71"/>
      <c r="B11" s="95" t="s">
        <v>181</v>
      </c>
      <c r="C11" s="95" t="s">
        <v>191</v>
      </c>
      <c r="D11" s="96" t="s">
        <v>192</v>
      </c>
      <c r="E11" s="97" t="s">
        <v>193</v>
      </c>
      <c r="F11" s="98">
        <v>12.8</v>
      </c>
      <c r="G11" s="98">
        <v>12.8</v>
      </c>
      <c r="H11" s="48"/>
      <c r="I11" s="100"/>
      <c r="J11" s="101"/>
    </row>
    <row r="12" ht="22.8" customHeight="1" spans="1:10">
      <c r="A12" s="71"/>
      <c r="B12" s="95" t="s">
        <v>181</v>
      </c>
      <c r="C12" s="95" t="s">
        <v>194</v>
      </c>
      <c r="D12" s="96" t="s">
        <v>195</v>
      </c>
      <c r="E12" s="97" t="s">
        <v>196</v>
      </c>
      <c r="F12" s="98">
        <v>10.85</v>
      </c>
      <c r="G12" s="98">
        <v>10.85</v>
      </c>
      <c r="H12" s="51"/>
      <c r="I12" s="100"/>
      <c r="J12" s="101"/>
    </row>
    <row r="13" ht="22.8" customHeight="1" spans="1:10">
      <c r="A13" s="71"/>
      <c r="B13" s="95" t="s">
        <v>181</v>
      </c>
      <c r="C13" s="95" t="s">
        <v>197</v>
      </c>
      <c r="D13" s="96" t="s">
        <v>198</v>
      </c>
      <c r="E13" s="97" t="s">
        <v>199</v>
      </c>
      <c r="F13" s="98">
        <v>5.43</v>
      </c>
      <c r="G13" s="98">
        <v>5.43</v>
      </c>
      <c r="H13" s="51"/>
      <c r="I13" s="100"/>
      <c r="J13" s="101"/>
    </row>
    <row r="14" ht="18" customHeight="1" spans="1:10">
      <c r="A14" s="84"/>
      <c r="B14" s="95" t="s">
        <v>181</v>
      </c>
      <c r="C14" s="95" t="s">
        <v>200</v>
      </c>
      <c r="D14" s="96" t="s">
        <v>201</v>
      </c>
      <c r="E14" s="97" t="s">
        <v>202</v>
      </c>
      <c r="F14" s="98">
        <v>5.92</v>
      </c>
      <c r="G14" s="98">
        <v>5.92</v>
      </c>
      <c r="H14" s="99"/>
      <c r="I14" s="102"/>
      <c r="J14" s="101"/>
    </row>
    <row r="15" ht="14.25" spans="2:10">
      <c r="B15" s="95" t="s">
        <v>181</v>
      </c>
      <c r="C15" s="95" t="s">
        <v>203</v>
      </c>
      <c r="D15" s="96" t="s">
        <v>204</v>
      </c>
      <c r="E15" s="97" t="s">
        <v>205</v>
      </c>
      <c r="F15" s="98">
        <v>3.67</v>
      </c>
      <c r="G15" s="98">
        <v>3.67</v>
      </c>
      <c r="H15" s="88"/>
      <c r="J15" s="101"/>
    </row>
    <row r="16" ht="14.25" spans="2:10">
      <c r="B16" s="95" t="s">
        <v>181</v>
      </c>
      <c r="C16" s="95" t="s">
        <v>206</v>
      </c>
      <c r="D16" s="96" t="s">
        <v>207</v>
      </c>
      <c r="E16" s="97" t="s">
        <v>208</v>
      </c>
      <c r="F16" s="98">
        <v>0.39</v>
      </c>
      <c r="G16" s="98">
        <v>0.39</v>
      </c>
      <c r="H16" s="88"/>
      <c r="J16" s="101"/>
    </row>
    <row r="17" ht="14.25" spans="2:10">
      <c r="B17" s="95" t="s">
        <v>181</v>
      </c>
      <c r="C17" s="95" t="s">
        <v>209</v>
      </c>
      <c r="D17" s="96" t="s">
        <v>210</v>
      </c>
      <c r="E17" s="97" t="s">
        <v>211</v>
      </c>
      <c r="F17" s="98">
        <v>9.22</v>
      </c>
      <c r="G17" s="98">
        <v>9.22</v>
      </c>
      <c r="H17" s="88"/>
      <c r="J17" s="101"/>
    </row>
    <row r="18" ht="14.25" spans="2:10">
      <c r="B18" s="95" t="s">
        <v>181</v>
      </c>
      <c r="C18" s="95" t="s">
        <v>212</v>
      </c>
      <c r="D18" s="96" t="s">
        <v>213</v>
      </c>
      <c r="E18" s="97" t="s">
        <v>214</v>
      </c>
      <c r="F18" s="98">
        <v>24.54</v>
      </c>
      <c r="G18" s="98">
        <v>24.54</v>
      </c>
      <c r="H18" s="88"/>
      <c r="J18" s="101"/>
    </row>
    <row r="19" ht="14.25" spans="2:12">
      <c r="B19" s="95" t="s">
        <v>215</v>
      </c>
      <c r="C19" s="95" t="s">
        <v>182</v>
      </c>
      <c r="D19" s="96" t="s">
        <v>216</v>
      </c>
      <c r="E19" s="97" t="s">
        <v>217</v>
      </c>
      <c r="F19" s="98">
        <v>2.42</v>
      </c>
      <c r="G19" s="88"/>
      <c r="H19" s="98">
        <v>2.42</v>
      </c>
      <c r="L19"/>
    </row>
    <row r="20" ht="14.25" spans="2:12">
      <c r="B20" s="95" t="s">
        <v>215</v>
      </c>
      <c r="C20" s="95" t="s">
        <v>218</v>
      </c>
      <c r="D20" s="96" t="s">
        <v>219</v>
      </c>
      <c r="E20" s="97" t="s">
        <v>220</v>
      </c>
      <c r="F20" s="98">
        <v>0.09</v>
      </c>
      <c r="G20" s="88"/>
      <c r="H20" s="98">
        <v>0.09</v>
      </c>
      <c r="L20"/>
    </row>
    <row r="21" ht="14.25" spans="2:12">
      <c r="B21" s="95" t="s">
        <v>215</v>
      </c>
      <c r="C21" s="95" t="s">
        <v>221</v>
      </c>
      <c r="D21" s="96" t="s">
        <v>222</v>
      </c>
      <c r="E21" s="97" t="s">
        <v>223</v>
      </c>
      <c r="F21" s="98">
        <v>0.39</v>
      </c>
      <c r="G21" s="88"/>
      <c r="H21" s="98">
        <v>0.39</v>
      </c>
      <c r="L21"/>
    </row>
    <row r="22" ht="14.25" spans="2:12">
      <c r="B22" s="95" t="s">
        <v>215</v>
      </c>
      <c r="C22" s="95" t="s">
        <v>191</v>
      </c>
      <c r="D22" s="96" t="s">
        <v>224</v>
      </c>
      <c r="E22" s="97" t="s">
        <v>225</v>
      </c>
      <c r="F22" s="98">
        <v>2.51</v>
      </c>
      <c r="G22" s="88"/>
      <c r="H22" s="98">
        <v>2.51</v>
      </c>
      <c r="L22"/>
    </row>
    <row r="23" ht="14.25" spans="2:12">
      <c r="B23" s="95" t="s">
        <v>215</v>
      </c>
      <c r="C23" s="95" t="s">
        <v>203</v>
      </c>
      <c r="D23" s="96" t="s">
        <v>226</v>
      </c>
      <c r="E23" s="97" t="s">
        <v>227</v>
      </c>
      <c r="F23" s="98">
        <v>1.5</v>
      </c>
      <c r="G23" s="88"/>
      <c r="H23" s="98">
        <v>1.5</v>
      </c>
      <c r="L23"/>
    </row>
    <row r="24" ht="14.25" spans="2:12">
      <c r="B24" s="95" t="s">
        <v>215</v>
      </c>
      <c r="C24" s="95" t="s">
        <v>228</v>
      </c>
      <c r="D24" s="96" t="s">
        <v>229</v>
      </c>
      <c r="E24" s="97" t="s">
        <v>230</v>
      </c>
      <c r="F24" s="98">
        <v>1.9</v>
      </c>
      <c r="G24" s="88"/>
      <c r="H24" s="98">
        <v>1.9</v>
      </c>
      <c r="L24"/>
    </row>
    <row r="25" ht="14.25" spans="2:12">
      <c r="B25" s="95" t="s">
        <v>215</v>
      </c>
      <c r="C25" s="95" t="s">
        <v>231</v>
      </c>
      <c r="D25" s="96" t="s">
        <v>232</v>
      </c>
      <c r="E25" s="97" t="s">
        <v>233</v>
      </c>
      <c r="F25" s="98">
        <v>0.43</v>
      </c>
      <c r="G25" s="88"/>
      <c r="H25" s="98">
        <v>0.43</v>
      </c>
      <c r="L25"/>
    </row>
    <row r="26" ht="14.25" spans="2:12">
      <c r="B26" s="95" t="s">
        <v>215</v>
      </c>
      <c r="C26" s="95" t="s">
        <v>234</v>
      </c>
      <c r="D26" s="96" t="s">
        <v>235</v>
      </c>
      <c r="E26" s="97" t="s">
        <v>236</v>
      </c>
      <c r="F26" s="98">
        <v>1.8</v>
      </c>
      <c r="G26" s="88"/>
      <c r="H26" s="98">
        <v>1.8</v>
      </c>
      <c r="L26"/>
    </row>
    <row r="27" ht="14.25" spans="2:12">
      <c r="B27" s="95" t="s">
        <v>215</v>
      </c>
      <c r="C27" s="95" t="s">
        <v>237</v>
      </c>
      <c r="D27" s="96" t="s">
        <v>238</v>
      </c>
      <c r="E27" s="97" t="s">
        <v>239</v>
      </c>
      <c r="F27" s="98">
        <v>0.75</v>
      </c>
      <c r="G27" s="88"/>
      <c r="H27" s="98">
        <v>0.75</v>
      </c>
      <c r="L27"/>
    </row>
    <row r="28" ht="14.25" spans="2:12">
      <c r="B28" s="95" t="s">
        <v>215</v>
      </c>
      <c r="C28" s="95" t="s">
        <v>240</v>
      </c>
      <c r="D28" s="96" t="s">
        <v>241</v>
      </c>
      <c r="E28" s="97" t="s">
        <v>242</v>
      </c>
      <c r="F28" s="98">
        <v>1.8</v>
      </c>
      <c r="G28" s="88"/>
      <c r="H28" s="98">
        <v>1.8</v>
      </c>
      <c r="L28"/>
    </row>
    <row r="29" ht="14.25" spans="2:12">
      <c r="B29" s="95" t="s">
        <v>215</v>
      </c>
      <c r="C29" s="95" t="s">
        <v>212</v>
      </c>
      <c r="D29" s="96" t="s">
        <v>243</v>
      </c>
      <c r="E29" s="97" t="s">
        <v>244</v>
      </c>
      <c r="F29" s="98">
        <v>2.03</v>
      </c>
      <c r="G29" s="88"/>
      <c r="H29" s="98">
        <v>2.03</v>
      </c>
      <c r="L29"/>
    </row>
    <row r="30" ht="14.25" spans="2:12">
      <c r="B30" s="95" t="s">
        <v>245</v>
      </c>
      <c r="C30" s="95" t="s">
        <v>218</v>
      </c>
      <c r="D30" s="96" t="s">
        <v>246</v>
      </c>
      <c r="E30" s="97" t="s">
        <v>247</v>
      </c>
      <c r="F30" s="98">
        <v>8.91</v>
      </c>
      <c r="G30" s="98">
        <v>8.91</v>
      </c>
      <c r="H30" s="88"/>
      <c r="L30"/>
    </row>
    <row r="31" ht="14.25" spans="2:12">
      <c r="B31" s="95" t="s">
        <v>245</v>
      </c>
      <c r="C31" s="95" t="s">
        <v>191</v>
      </c>
      <c r="D31" s="96" t="s">
        <v>248</v>
      </c>
      <c r="E31" s="97" t="s">
        <v>249</v>
      </c>
      <c r="F31" s="98">
        <v>0.92</v>
      </c>
      <c r="G31" s="98">
        <v>0.92</v>
      </c>
      <c r="H31" s="88"/>
      <c r="L31"/>
    </row>
    <row r="32" spans="12:12">
      <c r="L32"/>
    </row>
    <row r="33" spans="12:12">
      <c r="L33"/>
    </row>
    <row r="34" spans="12:12">
      <c r="L34"/>
    </row>
    <row r="35" spans="12:12">
      <c r="L35"/>
    </row>
    <row r="36" spans="12:12">
      <c r="L36"/>
    </row>
    <row r="37" spans="12:12">
      <c r="L37"/>
    </row>
    <row r="38" spans="12:12">
      <c r="L38"/>
    </row>
    <row r="39" spans="12:12">
      <c r="L39"/>
    </row>
    <row r="40" spans="12:12">
      <c r="L40"/>
    </row>
    <row r="41" spans="12:12">
      <c r="L41"/>
    </row>
    <row r="42" spans="12:12">
      <c r="L42"/>
    </row>
    <row r="43" spans="12:12">
      <c r="L43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workbookViewId="0">
      <pane ySplit="5" topLeftCell="A6" activePane="bottomLeft" state="frozen"/>
      <selection/>
      <selection pane="bottomLeft" activeCell="F9" sqref="F9"/>
    </sheetView>
  </sheetViews>
  <sheetFormatPr defaultColWidth="10" defaultRowHeight="13.5" outlineLevelCol="7"/>
  <cols>
    <col min="1" max="1" width="1.53333333333333" style="67" customWidth="1"/>
    <col min="2" max="4" width="6.63333333333333" style="67" customWidth="1"/>
    <col min="5" max="5" width="26.6333333333333" style="67" customWidth="1"/>
    <col min="6" max="6" width="48.6333333333333" style="67" customWidth="1"/>
    <col min="7" max="7" width="26.6333333333333" style="67" customWidth="1"/>
    <col min="8" max="8" width="1.53333333333333" style="67" customWidth="1"/>
    <col min="9" max="10" width="9.76666666666667" style="67" customWidth="1"/>
    <col min="11" max="16384" width="10" style="67"/>
  </cols>
  <sheetData>
    <row r="1" ht="25" customHeight="1" spans="1:8">
      <c r="A1" s="68"/>
      <c r="B1" s="38"/>
      <c r="C1" s="38"/>
      <c r="D1" s="38"/>
      <c r="E1" s="69"/>
      <c r="F1" s="69"/>
      <c r="G1" s="70" t="s">
        <v>250</v>
      </c>
      <c r="H1" s="71"/>
    </row>
    <row r="2" ht="22.8" customHeight="1" spans="1:8">
      <c r="A2" s="68"/>
      <c r="B2" s="72" t="s">
        <v>251</v>
      </c>
      <c r="C2" s="72"/>
      <c r="D2" s="72"/>
      <c r="E2" s="72"/>
      <c r="F2" s="72"/>
      <c r="G2" s="72"/>
      <c r="H2" s="71" t="s">
        <v>2</v>
      </c>
    </row>
    <row r="3" ht="19.55" customHeight="1" spans="1:8">
      <c r="A3" s="73"/>
      <c r="B3" s="74" t="s">
        <v>4</v>
      </c>
      <c r="C3" s="74"/>
      <c r="D3" s="74"/>
      <c r="E3" s="74"/>
      <c r="F3" s="74"/>
      <c r="G3" s="75" t="s">
        <v>57</v>
      </c>
      <c r="H3" s="76"/>
    </row>
    <row r="4" ht="24.4" customHeight="1" spans="1:8">
      <c r="A4" s="77"/>
      <c r="B4" s="45" t="s">
        <v>91</v>
      </c>
      <c r="C4" s="45"/>
      <c r="D4" s="45"/>
      <c r="E4" s="45" t="s">
        <v>69</v>
      </c>
      <c r="F4" s="45" t="s">
        <v>70</v>
      </c>
      <c r="G4" s="45" t="s">
        <v>252</v>
      </c>
      <c r="H4" s="78"/>
    </row>
    <row r="5" ht="24.4" customHeight="1" spans="1:8">
      <c r="A5" s="77"/>
      <c r="B5" s="45" t="s">
        <v>92</v>
      </c>
      <c r="C5" s="45" t="s">
        <v>93</v>
      </c>
      <c r="D5" s="45" t="s">
        <v>94</v>
      </c>
      <c r="E5" s="45"/>
      <c r="F5" s="45"/>
      <c r="G5" s="45"/>
      <c r="H5" s="79"/>
    </row>
    <row r="6" ht="22.8" customHeight="1" spans="1:8">
      <c r="A6" s="80"/>
      <c r="B6" s="81"/>
      <c r="C6" s="81"/>
      <c r="D6" s="81"/>
      <c r="E6" s="149" t="s">
        <v>95</v>
      </c>
      <c r="F6" s="81" t="s">
        <v>96</v>
      </c>
      <c r="G6" s="51">
        <v>275</v>
      </c>
      <c r="H6" s="82"/>
    </row>
    <row r="7" ht="22.8" customHeight="1" spans="1:8">
      <c r="A7" s="80"/>
      <c r="B7" s="65" t="s">
        <v>98</v>
      </c>
      <c r="C7" s="65" t="s">
        <v>97</v>
      </c>
      <c r="D7" s="65" t="s">
        <v>100</v>
      </c>
      <c r="E7" s="65" t="s">
        <v>71</v>
      </c>
      <c r="F7" s="83" t="s">
        <v>162</v>
      </c>
      <c r="G7" s="51">
        <v>70</v>
      </c>
      <c r="H7" s="82"/>
    </row>
    <row r="8" ht="22.8" customHeight="1" spans="1:8">
      <c r="A8" s="80"/>
      <c r="B8" s="65" t="s">
        <v>98</v>
      </c>
      <c r="C8" s="65" t="s">
        <v>101</v>
      </c>
      <c r="D8" s="65" t="s">
        <v>102</v>
      </c>
      <c r="E8" s="65" t="s">
        <v>71</v>
      </c>
      <c r="F8" s="83" t="s">
        <v>163</v>
      </c>
      <c r="G8" s="51">
        <v>5</v>
      </c>
      <c r="H8" s="82"/>
    </row>
    <row r="9" ht="22.8" customHeight="1" spans="1:8">
      <c r="A9" s="80"/>
      <c r="B9" s="65" t="s">
        <v>98</v>
      </c>
      <c r="C9" s="65" t="s">
        <v>103</v>
      </c>
      <c r="D9" s="65" t="s">
        <v>100</v>
      </c>
      <c r="E9" s="65" t="s">
        <v>71</v>
      </c>
      <c r="F9" s="83" t="s">
        <v>164</v>
      </c>
      <c r="G9" s="51">
        <v>15</v>
      </c>
      <c r="H9" s="82"/>
    </row>
    <row r="10" ht="22.8" customHeight="1" spans="1:8">
      <c r="A10" s="77"/>
      <c r="B10" s="65" t="s">
        <v>98</v>
      </c>
      <c r="C10" s="65" t="s">
        <v>104</v>
      </c>
      <c r="D10" s="65" t="s">
        <v>101</v>
      </c>
      <c r="E10" s="65" t="s">
        <v>71</v>
      </c>
      <c r="F10" s="83" t="s">
        <v>165</v>
      </c>
      <c r="G10" s="51">
        <v>20</v>
      </c>
      <c r="H10" s="78"/>
    </row>
    <row r="11" ht="22.8" customHeight="1" spans="1:8">
      <c r="A11" s="77"/>
      <c r="B11" s="65" t="s">
        <v>98</v>
      </c>
      <c r="C11" s="65" t="s">
        <v>104</v>
      </c>
      <c r="D11" s="65" t="s">
        <v>100</v>
      </c>
      <c r="E11" s="65" t="s">
        <v>71</v>
      </c>
      <c r="F11" s="83" t="s">
        <v>166</v>
      </c>
      <c r="G11" s="51">
        <v>1</v>
      </c>
      <c r="H11" s="79"/>
    </row>
    <row r="12" ht="19" customHeight="1" spans="1:8">
      <c r="A12" s="84"/>
      <c r="B12" s="49">
        <v>206</v>
      </c>
      <c r="C12" s="85" t="s">
        <v>100</v>
      </c>
      <c r="D12" s="85" t="s">
        <v>97</v>
      </c>
      <c r="E12" s="85" t="s">
        <v>71</v>
      </c>
      <c r="F12" s="83" t="s">
        <v>167</v>
      </c>
      <c r="G12" s="86">
        <v>149</v>
      </c>
      <c r="H12" s="87"/>
    </row>
    <row r="13" ht="14.25" spans="2:7">
      <c r="B13" s="65" t="s">
        <v>98</v>
      </c>
      <c r="C13" s="65" t="s">
        <v>100</v>
      </c>
      <c r="D13" s="65" t="s">
        <v>100</v>
      </c>
      <c r="E13" s="65" t="s">
        <v>71</v>
      </c>
      <c r="F13" s="83" t="s">
        <v>168</v>
      </c>
      <c r="G13" s="88">
        <v>15</v>
      </c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 </vt:lpstr>
      <vt:lpstr>7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余朝静</cp:lastModifiedBy>
  <dcterms:created xsi:type="dcterms:W3CDTF">2022-03-04T19:28:00Z</dcterms:created>
  <dcterms:modified xsi:type="dcterms:W3CDTF">2025-04-01T02:20:15Z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5007F645B3204DC08D1993419A5B2A34</vt:lpwstr>
  </property>
</Properties>
</file>