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4310" windowHeight="11640" tabRatio="869" activeTab="0"/>
  </bookViews>
  <sheets>
    <sheet name="表1-2019年一般公共预算收入表" sheetId="1" r:id="rId1"/>
    <sheet name="表2-2019年一般公共预算支出表" sheetId="2" r:id="rId2"/>
    <sheet name="表3-2019年一般公共预算基本支出执行表" sheetId="3" r:id="rId3"/>
    <sheet name="表4-2019年一般公共预算收支平衡表 " sheetId="4" r:id="rId4"/>
    <sheet name="表5-2019年上级对东区税收返还和转移支付补助执行表" sheetId="5" r:id="rId5"/>
    <sheet name="表6-2019年一般债务余额表" sheetId="6" r:id="rId6"/>
    <sheet name="表7-2019年一般债务分地区限额" sheetId="7" r:id="rId7"/>
    <sheet name="表8-2019年基金收入执行表" sheetId="8" r:id="rId8"/>
    <sheet name="表9-2019年基金支出执行表" sheetId="9" r:id="rId9"/>
    <sheet name="表10-2019年基金收支平衡执行表" sheetId="10" r:id="rId10"/>
    <sheet name="表11-2019年上级对东区政府性基金转移支付补助执行表" sheetId="11" r:id="rId11"/>
    <sheet name="表12-2019年专项债务余额表" sheetId="12" r:id="rId12"/>
    <sheet name="表13-2019年专项债务分地区限额" sheetId="13" r:id="rId13"/>
    <sheet name="表14-2019年政府债务余额表" sheetId="14" r:id="rId14"/>
    <sheet name="表15-2019年政府债务分地区限额" sheetId="15" r:id="rId15"/>
    <sheet name="表16-2019年国有资本经营预算收支执行表 " sheetId="16" r:id="rId16"/>
    <sheet name="表17-2019年社保基金收入预算执行情况" sheetId="17" r:id="rId17"/>
    <sheet name="表18-2019年社保基金支出预算执行情况" sheetId="18" r:id="rId18"/>
    <sheet name="表19-2020年一般公共预算收入预算表" sheetId="19" r:id="rId19"/>
    <sheet name="表20-2020年一般公共预算支出预算表" sheetId="20" r:id="rId20"/>
    <sheet name="表21-2020年一般公共预算基本支出预算表" sheetId="21" r:id="rId21"/>
    <sheet name="表22-2020年一般公共预算收支平衡表" sheetId="22" r:id="rId22"/>
    <sheet name="表23-20220年上级对东区税收返还和转移支付补助预算表" sheetId="23" r:id="rId23"/>
    <sheet name="表24-2020年对下补助分项目" sheetId="24" r:id="rId24"/>
    <sheet name="表25-2020年对下补助分地区" sheetId="25" r:id="rId25"/>
    <sheet name="表26-2020年预算内基本建设" sheetId="26" r:id="rId26"/>
    <sheet name="表27-2020年政府行基金收入预算表" sheetId="27" r:id="rId27"/>
    <sheet name="表28-2020年政府行基金支出预算表" sheetId="28" r:id="rId28"/>
    <sheet name="表29-2020年政府性基金收支平衡表" sheetId="29" r:id="rId29"/>
    <sheet name="表30-2020年上级对东区政府性基金转移支付补助执行表 " sheetId="30" r:id="rId30"/>
    <sheet name="表31-2020年对下基金补助" sheetId="31" r:id="rId31"/>
    <sheet name="表32-2020年国有资本经营预算收支执行表" sheetId="32" r:id="rId32"/>
    <sheet name="表33-2020年社保基金收入预算" sheetId="33" r:id="rId33"/>
    <sheet name="表34-2020年社保基金支出预算" sheetId="34" r:id="rId34"/>
  </sheets>
  <externalReferences>
    <externalReference r:id="rId37"/>
    <externalReference r:id="rId38"/>
    <externalReference r:id="rId39"/>
    <externalReference r:id="rId40"/>
    <externalReference r:id="rId41"/>
    <externalReference r:id="rId42"/>
  </externalReferences>
  <definedNames>
    <definedName name="_______________A01" localSheetId="16">#REF!</definedName>
    <definedName name="_______________A01" localSheetId="17">#REF!</definedName>
    <definedName name="_______________A01" localSheetId="23">#REF!</definedName>
    <definedName name="_______________A01" localSheetId="24">#REF!</definedName>
    <definedName name="_______________A01" localSheetId="25">#REF!</definedName>
    <definedName name="_______________A01" localSheetId="30">#REF!</definedName>
    <definedName name="_______________A01" localSheetId="32">#REF!</definedName>
    <definedName name="_______________A01" localSheetId="33">#REF!</definedName>
    <definedName name="_______________A01">#REF!</definedName>
    <definedName name="_______________A08" localSheetId="16">'[3]A01-1'!$A$5:$C$36</definedName>
    <definedName name="_______________A08" localSheetId="17">'[3]A01-1'!$A$5:$C$36</definedName>
    <definedName name="_______________A08" localSheetId="23">'[3]A01-1'!$A$5:$C$36</definedName>
    <definedName name="_______________A08" localSheetId="24">'[3]A01-1'!$A$5:$C$36</definedName>
    <definedName name="_______________A08" localSheetId="25">'[3]A01-1'!$A$5:$C$36</definedName>
    <definedName name="_______________A08" localSheetId="30">'[3]A01-1'!$A$5:$C$36</definedName>
    <definedName name="_______________A08" localSheetId="32">'[3]A01-1'!$A$5:$C$36</definedName>
    <definedName name="_______________A08" localSheetId="33">'[3]A01-1'!$A$5:$C$36</definedName>
    <definedName name="_______________A08">'[3]A01-1'!$A$5:$C$36</definedName>
    <definedName name="___1A01_" localSheetId="16">#REF!</definedName>
    <definedName name="___1A01_" localSheetId="17">#REF!</definedName>
    <definedName name="___1A01_" localSheetId="23">#REF!</definedName>
    <definedName name="___1A01_" localSheetId="24">#REF!</definedName>
    <definedName name="___1A01_" localSheetId="25">#REF!</definedName>
    <definedName name="___1A01_" localSheetId="30">#REF!</definedName>
    <definedName name="___1A01_" localSheetId="32">#REF!</definedName>
    <definedName name="___1A01_" localSheetId="33">#REF!</definedName>
    <definedName name="___1A01_">#REF!</definedName>
    <definedName name="___2A08_" localSheetId="16">'[3]A01-1'!$A$5:$C$36</definedName>
    <definedName name="___2A08_" localSheetId="17">'[3]A01-1'!$A$5:$C$36</definedName>
    <definedName name="___2A08_" localSheetId="23">'[3]A01-1'!$A$5:$C$36</definedName>
    <definedName name="___2A08_" localSheetId="24">'[3]A01-1'!$A$5:$C$36</definedName>
    <definedName name="___2A08_" localSheetId="25">'[3]A01-1'!$A$5:$C$36</definedName>
    <definedName name="___2A08_" localSheetId="30">'[3]A01-1'!$A$5:$C$36</definedName>
    <definedName name="___2A08_" localSheetId="32">'[3]A01-1'!$A$5:$C$36</definedName>
    <definedName name="___2A08_" localSheetId="33">'[3]A01-1'!$A$5:$C$36</definedName>
    <definedName name="___2A08_">'[3]A01-1'!$A$5:$C$36</definedName>
    <definedName name="__1A01_" localSheetId="16">#REF!</definedName>
    <definedName name="__1A01_" localSheetId="17">#REF!</definedName>
    <definedName name="__1A01_" localSheetId="32">#REF!</definedName>
    <definedName name="__1A01_" localSheetId="33">#REF!</definedName>
    <definedName name="__1A01_">#REF!</definedName>
    <definedName name="__2A08_" localSheetId="16">'[3]A01-1'!$A$5:$C$36</definedName>
    <definedName name="__2A08_" localSheetId="17">'[3]A01-1'!$A$5:$C$36</definedName>
    <definedName name="__2A08_" localSheetId="23">'[3]A01-1'!$A$5:$C$36</definedName>
    <definedName name="__2A08_" localSheetId="24">'[3]A01-1'!$A$5:$C$36</definedName>
    <definedName name="__2A08_" localSheetId="25">'[3]A01-1'!$A$5:$C$36</definedName>
    <definedName name="__2A08_" localSheetId="30">'[3]A01-1'!$A$5:$C$36</definedName>
    <definedName name="__2A08_" localSheetId="32">'[3]A01-1'!$A$5:$C$36</definedName>
    <definedName name="__2A08_" localSheetId="33">'[3]A01-1'!$A$5:$C$36</definedName>
    <definedName name="__2A08_">'[3]A01-1'!$A$5:$C$36</definedName>
    <definedName name="__A01" localSheetId="16">#REF!</definedName>
    <definedName name="__A01" localSheetId="17">#REF!</definedName>
    <definedName name="__A01" localSheetId="23">#REF!</definedName>
    <definedName name="__A01" localSheetId="24">#REF!</definedName>
    <definedName name="__A01" localSheetId="25">#REF!</definedName>
    <definedName name="__A01" localSheetId="30">#REF!</definedName>
    <definedName name="__A01" localSheetId="32">#REF!</definedName>
    <definedName name="__A01" localSheetId="33">#REF!</definedName>
    <definedName name="__A01">#REF!</definedName>
    <definedName name="__A08" localSheetId="16">'[3]A01-1'!$A$5:$C$36</definedName>
    <definedName name="__A08" localSheetId="17">'[3]A01-1'!$A$5:$C$36</definedName>
    <definedName name="__A08" localSheetId="23">'[3]A01-1'!$A$5:$C$36</definedName>
    <definedName name="__A08" localSheetId="24">'[3]A01-1'!$A$5:$C$36</definedName>
    <definedName name="__A08" localSheetId="25">'[3]A01-1'!$A$5:$C$36</definedName>
    <definedName name="__A08" localSheetId="30">'[3]A01-1'!$A$5:$C$36</definedName>
    <definedName name="__A08" localSheetId="32">'[3]A01-1'!$A$5:$C$36</definedName>
    <definedName name="__A08" localSheetId="33">'[3]A01-1'!$A$5:$C$36</definedName>
    <definedName name="__A08">'[3]A01-1'!$A$5:$C$36</definedName>
    <definedName name="_1A01_" localSheetId="16">#REF!</definedName>
    <definedName name="_1A01_" localSheetId="17">#REF!</definedName>
    <definedName name="_1A01_" localSheetId="23">#REF!</definedName>
    <definedName name="_1A01_" localSheetId="24">#REF!</definedName>
    <definedName name="_1A01_" localSheetId="25">#REF!</definedName>
    <definedName name="_1A01_" localSheetId="30">#REF!</definedName>
    <definedName name="_1A01_" localSheetId="32">#REF!</definedName>
    <definedName name="_1A01_" localSheetId="33">#REF!</definedName>
    <definedName name="_1A01_">#REF!</definedName>
    <definedName name="_2A01_" localSheetId="16">#REF!</definedName>
    <definedName name="_2A01_" localSheetId="17">#REF!</definedName>
    <definedName name="_2A01_" localSheetId="23">#REF!</definedName>
    <definedName name="_2A01_" localSheetId="24">#REF!</definedName>
    <definedName name="_2A01_" localSheetId="25">#REF!</definedName>
    <definedName name="_2A01_" localSheetId="30">#REF!</definedName>
    <definedName name="_2A01_" localSheetId="32">#REF!</definedName>
    <definedName name="_2A01_" localSheetId="33">#REF!</definedName>
    <definedName name="_2A01_">#REF!</definedName>
    <definedName name="_2A08_" localSheetId="16">'[6]A01-1'!$A$5:$C$36</definedName>
    <definedName name="_2A08_" localSheetId="17">'[6]A01-1'!$A$5:$C$36</definedName>
    <definedName name="_2A08_" localSheetId="23">'[4]A01-1'!$A$5:$C$36</definedName>
    <definedName name="_2A08_" localSheetId="24">'[4]A01-1'!$A$5:$C$36</definedName>
    <definedName name="_2A08_" localSheetId="25">'[4]A01-1'!$A$5:$C$36</definedName>
    <definedName name="_2A08_" localSheetId="30">'[4]A01-1'!$A$5:$C$36</definedName>
    <definedName name="_2A08_" localSheetId="32">'[6]A01-1'!$A$5:$C$36</definedName>
    <definedName name="_2A08_" localSheetId="33">'[6]A01-1'!$A$5:$C$36</definedName>
    <definedName name="_2A08_">'[5]A01-1'!$A$5:$C$36</definedName>
    <definedName name="_4A08_" localSheetId="16">'[3]A01-1'!$A$5:$C$36</definedName>
    <definedName name="_4A08_" localSheetId="17">'[3]A01-1'!$A$5:$C$36</definedName>
    <definedName name="_4A08_" localSheetId="23">'[3]A01-1'!$A$5:$C$36</definedName>
    <definedName name="_4A08_" localSheetId="24">'[3]A01-1'!$A$5:$C$36</definedName>
    <definedName name="_4A08_" localSheetId="25">'[3]A01-1'!$A$5:$C$36</definedName>
    <definedName name="_4A08_" localSheetId="30">'[3]A01-1'!$A$5:$C$36</definedName>
    <definedName name="_4A08_" localSheetId="32">'[3]A01-1'!$A$5:$C$36</definedName>
    <definedName name="_4A08_" localSheetId="33">'[3]A01-1'!$A$5:$C$36</definedName>
    <definedName name="_4A08_">'[3]A01-1'!$A$5:$C$36</definedName>
    <definedName name="_A01" localSheetId="16">#REF!</definedName>
    <definedName name="_A01" localSheetId="17">#REF!</definedName>
    <definedName name="_A01" localSheetId="23">#REF!</definedName>
    <definedName name="_A01" localSheetId="24">#REF!</definedName>
    <definedName name="_A01" localSheetId="25">#REF!</definedName>
    <definedName name="_A01" localSheetId="30">#REF!</definedName>
    <definedName name="_A01" localSheetId="32">#REF!</definedName>
    <definedName name="_A01" localSheetId="33">#REF!</definedName>
    <definedName name="_A01">#REF!</definedName>
    <definedName name="_A08" localSheetId="16">'[3]A01-1'!$A$5:$C$36</definedName>
    <definedName name="_A08" localSheetId="17">'[3]A01-1'!$A$5:$C$36</definedName>
    <definedName name="_A08" localSheetId="23">'[3]A01-1'!$A$5:$C$36</definedName>
    <definedName name="_A08" localSheetId="24">'[3]A01-1'!$A$5:$C$36</definedName>
    <definedName name="_A08" localSheetId="25">'[3]A01-1'!$A$5:$C$36</definedName>
    <definedName name="_A08" localSheetId="30">'[3]A01-1'!$A$5:$C$36</definedName>
    <definedName name="_A08" localSheetId="32">'[3]A01-1'!$A$5:$C$36</definedName>
    <definedName name="_A08" localSheetId="33">'[3]A01-1'!$A$5:$C$36</definedName>
    <definedName name="_A08">'[3]A01-1'!$A$5:$C$36</definedName>
    <definedName name="_xlfn.SUMIFS" hidden="1">#NAME?</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'表1-2019年一般公共预算收入表'!$A$1:$E$28</definedName>
    <definedName name="_xlnm.Print_Area" localSheetId="15">'表16-2019年国有资本经营预算收支执行表 '!$A$1:$D$31</definedName>
    <definedName name="_xlnm.Print_Area" localSheetId="18">'表19-2020年一般公共预算收入预算表'!$A$1:$C$28</definedName>
    <definedName name="_xlnm.Print_Area" localSheetId="19">'表20-2020年一般公共预算支出预算表'!$A$1:$C$1351</definedName>
    <definedName name="_xlnm.Print_Area" localSheetId="26">'表27-2020年政府行基金收入预算表'!$A$1:$C$31</definedName>
    <definedName name="_xlnm.Print_Area" localSheetId="27">'表28-2020年政府行基金支出预算表'!$A$1:$B$86</definedName>
    <definedName name="_xlnm.Print_Area" localSheetId="31">'表32-2020年国有资本经营预算收支执行表'!$A$1:$D$30</definedName>
    <definedName name="_xlnm.Print_Area" localSheetId="8">'表9-2019年基金支出执行表'!$A$1:$B$124</definedName>
    <definedName name="_xlnm.Print_Area">#N/A</definedName>
    <definedName name="_xlnm.Print_Titles" localSheetId="0">'表1-2019年一般公共预算收入表'!$1:$3</definedName>
    <definedName name="_xlnm.Print_Titles" localSheetId="18">'表19-2020年一般公共预算收入预算表'!$1:$3</definedName>
    <definedName name="_xlnm.Print_Titles" localSheetId="19">'表20-2020年一般公共预算支出预算表'!$1:$4</definedName>
    <definedName name="_xlnm.Print_Titles" localSheetId="20">'表21-2020年一般公共预算基本支出预算表'!$1:$3</definedName>
    <definedName name="_xlnm.Print_Titles" localSheetId="1">'表2-2019年一般公共预算支出表'!$1:$3</definedName>
    <definedName name="_xlnm.Print_Titles" localSheetId="21">'表22-2020年一般公共预算收支平衡表'!$1:$3</definedName>
    <definedName name="_xlnm.Print_Titles" localSheetId="22">'表23-20220年上级对东区税收返还和转移支付补助预算表'!$1:$3</definedName>
    <definedName name="_xlnm.Print_Titles" localSheetId="27">'表28-2020年政府行基金支出预算表'!$1:$3</definedName>
    <definedName name="_xlnm.Print_Titles" localSheetId="28">'表29-2020年政府性基金收支平衡表'!$1:$3</definedName>
    <definedName name="_xlnm.Print_Titles" localSheetId="2">'表3-2019年一般公共预算基本支出执行表'!$1:$3</definedName>
    <definedName name="_xlnm.Print_Titles" localSheetId="31">'表32-2020年国有资本经营预算收支执行表'!$1:$3</definedName>
    <definedName name="_xlnm.Print_Titles" localSheetId="3">'表4-2019年一般公共预算收支平衡表 '!$1:$3</definedName>
    <definedName name="_xlnm.Print_Titles" localSheetId="4">'表5-2019年上级对东区税收返还和转移支付补助执行表'!$1:$3</definedName>
    <definedName name="_xlnm.Print_Titles" localSheetId="7">'表8-2019年基金收入执行表'!$1:$3</definedName>
    <definedName name="_xlnm.Print_Titles" localSheetId="8">'表9-2019年基金支出执行表'!$1:$3</definedName>
    <definedName name="_xlnm.Print_Titles">#N/A</definedName>
    <definedName name="s">#N/A</definedName>
    <definedName name="地区名称" localSheetId="16">#REF!</definedName>
    <definedName name="地区名称" localSheetId="17">#REF!</definedName>
    <definedName name="地区名称" localSheetId="32">#REF!</definedName>
    <definedName name="地区名称" localSheetId="33">#REF!</definedName>
    <definedName name="地区名称">#REF!</definedName>
    <definedName name="支出" localSheetId="16">#REF!</definedName>
    <definedName name="支出" localSheetId="17">#REF!</definedName>
    <definedName name="支出" localSheetId="32">#REF!</definedName>
    <definedName name="支出" localSheetId="33">#REF!</definedName>
    <definedName name="支出">#REF!</definedName>
  </definedNames>
  <calcPr fullCalcOnLoad="1"/>
</workbook>
</file>

<file path=xl/sharedStrings.xml><?xml version="1.0" encoding="utf-8"?>
<sst xmlns="http://schemas.openxmlformats.org/spreadsheetml/2006/main" count="4252" uniqueCount="2068">
  <si>
    <t xml:space="preserve">      残疾人生活和护理补贴</t>
  </si>
  <si>
    <t xml:space="preserve">    特困人员救助供养</t>
  </si>
  <si>
    <t xml:space="preserve">      城市特困人员救助供养支出</t>
  </si>
  <si>
    <t xml:space="preserve">      农村特困人员救助供养支出</t>
  </si>
  <si>
    <t xml:space="preserve">    财政对基本养老保险基金的补助</t>
  </si>
  <si>
    <t xml:space="preserve">      财政对企业职工基本养老保险基金的补助</t>
  </si>
  <si>
    <t xml:space="preserve">      财政对其他基本养老保险基金的补助</t>
  </si>
  <si>
    <t xml:space="preserve">    财政对其他社会保险基金的补助</t>
  </si>
  <si>
    <t xml:space="preserve">      其他财政对社会保险基金的补助</t>
  </si>
  <si>
    <t xml:space="preserve">    行政事业单位医疗</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</si>
  <si>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</si>
  <si>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</si>
  <si>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</si>
  <si>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</si>
  <si>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</si>
  <si>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其他医疗救助支出</t>
  </si>
  <si>
    <t xml:space="preserve">    优抚对象医疗</t>
  </si>
  <si>
    <t xml:space="preserve">      其他优抚对象医疗支出</t>
  </si>
  <si>
    <t xml:space="preserve">      补充创业担保贷款基金</t>
  </si>
  <si>
    <t xml:space="preserve">      公路建设</t>
  </si>
  <si>
    <t xml:space="preserve">      储备粮(油)库建设</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</si>
  <si>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</si>
  <si>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</si>
  <si>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</si>
  <si>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</si>
  <si>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</si>
  <si>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</si>
  <si>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</si>
  <si>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</si>
  <si>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</si>
  <si>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</si>
  <si>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</si>
  <si>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</si>
  <si>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</si>
  <si>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</si>
  <si>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</si>
  <si>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</si>
  <si>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</si>
  <si>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</si>
  <si>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</si>
  <si>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</si>
  <si>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</si>
  <si>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</si>
  <si>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三、机关资本性支出（一）</t>
  </si>
  <si>
    <t>四、机关资本性支出（二）</t>
  </si>
  <si>
    <t xml:space="preserve">        设备购置</t>
  </si>
  <si>
    <t>五、对事业单位经常性补助</t>
  </si>
  <si>
    <t xml:space="preserve">        工资福利支出</t>
  </si>
  <si>
    <t>六、对事业单位资本性补助</t>
  </si>
  <si>
    <t xml:space="preserve">        资本性支出（一）</t>
  </si>
  <si>
    <t xml:space="preserve">        资本性支出（二）</t>
  </si>
  <si>
    <t>七、对企业补助</t>
  </si>
  <si>
    <t xml:space="preserve">        费用补贴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</si>
  <si>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</si>
  <si>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</si>
  <si>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</si>
  <si>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</si>
  <si>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</si>
  <si>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</si>
  <si>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</si>
  <si>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</si>
  <si>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</si>
  <si>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</si>
  <si>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</si>
  <si>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</si>
  <si>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</si>
  <si>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</si>
  <si>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</si>
  <si>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</si>
  <si>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</si>
  <si>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</si>
  <si>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</si>
  <si>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</si>
  <si>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</si>
  <si>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</si>
  <si>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</si>
  <si>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</si>
  <si>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</si>
  <si>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</si>
  <si>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</si>
  <si>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</si>
  <si>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</si>
  <si>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</si>
  <si>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赠与</t>
  </si>
  <si>
    <t xml:space="preserve">        国家赔偿费用支出</t>
  </si>
  <si>
    <t xml:space="preserve">        对民间非盈利组织和群众性自治组织补贴</t>
  </si>
  <si>
    <t xml:space="preserve">        其他支出</t>
  </si>
  <si>
    <t xml:space="preserve">        其他对事业单位补助</t>
  </si>
  <si>
    <t xml:space="preserve">        利息补贴</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</si>
  <si>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</si>
  <si>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</si>
  <si>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</si>
  <si>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</si>
  <si>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</si>
  <si>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</si>
  <si>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</si>
  <si>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</si>
  <si>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</si>
  <si>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</si>
  <si>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</si>
  <si>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</si>
  <si>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</si>
  <si>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</si>
  <si>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</si>
  <si>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</si>
  <si>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</si>
  <si>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三峡水库库区基金支出</t>
  </si>
  <si>
    <t xml:space="preserve">      库区维护和管理</t>
  </si>
  <si>
    <t xml:space="preserve">      其他三峡水库库区基金支出</t>
  </si>
  <si>
    <t xml:space="preserve">      三峡工程后续工作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</si>
  <si>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</si>
  <si>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</si>
  <si>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</si>
  <si>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</si>
  <si>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</si>
  <si>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</si>
  <si>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</si>
  <si>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</si>
  <si>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</si>
  <si>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</si>
  <si>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</si>
  <si>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</si>
  <si>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</si>
  <si>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</si>
  <si>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</si>
  <si>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</si>
  <si>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</si>
  <si>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</si>
  <si>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</si>
  <si>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</si>
  <si>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</si>
  <si>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</si>
  <si>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</si>
  <si>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</si>
  <si>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</si>
  <si>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</si>
  <si>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</si>
  <si>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</si>
  <si>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</si>
  <si>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</si>
  <si>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</si>
  <si>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</si>
  <si>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</si>
  <si>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</si>
  <si>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地方政府专项债务付息支出</t>
  </si>
  <si>
    <t xml:space="preserve">      海南省高等级公路车辆通行附加费债务付息支出</t>
  </si>
  <si>
    <t xml:space="preserve">      港口建设费债务付息支出</t>
  </si>
  <si>
    <t xml:space="preserve">    地方政府专项债务发行费用支出</t>
  </si>
  <si>
    <t xml:space="preserve">      海南省高等级公路车辆通行附加费债务发行费用支出</t>
  </si>
  <si>
    <t xml:space="preserve">      港口建设费债务发行费用支出</t>
  </si>
  <si>
    <t>东区</t>
  </si>
  <si>
    <t>西区</t>
  </si>
  <si>
    <t>仁和区</t>
  </si>
  <si>
    <t>米易县</t>
  </si>
  <si>
    <t>盐边县</t>
  </si>
  <si>
    <r>
      <t xml:space="preserve"> </t>
    </r>
    <r>
      <rPr>
        <sz val="10"/>
        <rFont val="宋体"/>
        <family val="0"/>
      </rPr>
      <t xml:space="preserve">   </t>
    </r>
    <r>
      <rPr>
        <sz val="10"/>
        <rFont val="宋体"/>
        <family val="0"/>
      </rPr>
      <t>政府住房基金收入</t>
    </r>
  </si>
  <si>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</si>
  <si>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</si>
  <si>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</si>
  <si>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</si>
  <si>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</si>
  <si>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</si>
  <si>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</si>
  <si>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</si>
  <si>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</si>
  <si>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</si>
  <si>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</si>
  <si>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</si>
  <si>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其他计划生育事务支出</t>
  </si>
  <si>
    <t xml:space="preserve">      文化产业发展专项支出</t>
  </si>
  <si>
    <t xml:space="preserve">      退役士兵管理教育</t>
  </si>
  <si>
    <t xml:space="preserve">      中医(民族)医院</t>
  </si>
  <si>
    <t xml:space="preserve">      城乡医疗救助</t>
  </si>
  <si>
    <t xml:space="preserve">      中医(民族医)药专项</t>
  </si>
  <si>
    <t>单位：万元</t>
  </si>
  <si>
    <t xml:space="preserve">      天然林保护工程建设 </t>
  </si>
  <si>
    <t xml:space="preserve">       减排专项支出</t>
  </si>
  <si>
    <t xml:space="preserve">       清洁生产专项支出</t>
  </si>
  <si>
    <t xml:space="preserve">       其他污染减排支出</t>
  </si>
  <si>
    <t xml:space="preserve">      农村电网建设</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</si>
  <si>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</si>
  <si>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</si>
  <si>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</si>
  <si>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</si>
  <si>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</si>
  <si>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</si>
  <si>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</si>
  <si>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</si>
  <si>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城乡社区公共设施</t>
  </si>
  <si>
    <t xml:space="preserve">      小城镇基础设施建设</t>
  </si>
  <si>
    <t xml:space="preserve">      其他城乡社区公共设施支出</t>
  </si>
  <si>
    <t xml:space="preserve">    农业</t>
  </si>
  <si>
    <t xml:space="preserve">      农垦运行</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</si>
  <si>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</si>
  <si>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</si>
  <si>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</si>
  <si>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</si>
  <si>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</si>
  <si>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</si>
  <si>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稳定农民收入补贴</t>
  </si>
  <si>
    <t xml:space="preserve">      农业结构调整补贴</t>
  </si>
  <si>
    <t xml:space="preserve">      农业组织化与产业化经营</t>
  </si>
  <si>
    <t xml:space="preserve">      农产品加工与促销</t>
  </si>
  <si>
    <t xml:space="preserve">      农村公益事业</t>
  </si>
  <si>
    <t xml:space="preserve">      农村道路建设</t>
  </si>
  <si>
    <t xml:space="preserve">      对高校毕业生到基层任职补助</t>
  </si>
  <si>
    <t xml:space="preserve">      其他农业支出</t>
  </si>
  <si>
    <t>一、税收收入</t>
  </si>
  <si>
    <t>单位：万元</t>
  </si>
  <si>
    <t>上解上级支出</t>
  </si>
  <si>
    <t>调出资金</t>
  </si>
  <si>
    <t xml:space="preserve">      森林培育</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</si>
  <si>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</si>
  <si>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</si>
  <si>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</si>
  <si>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</si>
  <si>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</si>
  <si>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</si>
  <si>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</si>
  <si>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</si>
  <si>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</si>
  <si>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</si>
  <si>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</si>
  <si>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</si>
  <si>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</si>
  <si>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</si>
  <si>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</si>
  <si>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</si>
  <si>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</si>
  <si>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</si>
  <si>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</si>
  <si>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</si>
  <si>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</si>
  <si>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</si>
  <si>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</si>
  <si>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</si>
  <si>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</si>
  <si>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</si>
  <si>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</si>
  <si>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</si>
  <si>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</si>
  <si>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</si>
  <si>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</si>
  <si>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</si>
  <si>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</si>
  <si>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</si>
  <si>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</si>
  <si>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</si>
  <si>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</si>
  <si>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</si>
  <si>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</si>
  <si>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</si>
  <si>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</si>
  <si>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</si>
  <si>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</si>
  <si>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</si>
  <si>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</si>
  <si>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</si>
  <si>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其他农业综合开发支出</t>
  </si>
  <si>
    <t xml:space="preserve">    农村综合改革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</si>
  <si>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</si>
  <si>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</si>
  <si>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</si>
  <si>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</si>
  <si>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</si>
  <si>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</si>
  <si>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</si>
  <si>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化解其他公益性乡村债务支出</t>
  </si>
  <si>
    <t xml:space="preserve">    公路水路运输</t>
  </si>
  <si>
    <t xml:space="preserve">      公路养护</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</si>
  <si>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</si>
  <si>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</si>
  <si>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</si>
  <si>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</si>
  <si>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</si>
  <si>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</si>
  <si>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</si>
  <si>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</si>
  <si>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</si>
  <si>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</si>
  <si>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</si>
  <si>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</si>
  <si>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</si>
  <si>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</si>
  <si>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</si>
  <si>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</si>
  <si>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</si>
  <si>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</si>
  <si>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</si>
  <si>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</si>
  <si>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</si>
  <si>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</si>
  <si>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</si>
  <si>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</si>
  <si>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</si>
  <si>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</si>
  <si>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</si>
  <si>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</si>
  <si>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</si>
  <si>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</si>
  <si>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</si>
  <si>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</si>
  <si>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邮政业支出</t>
  </si>
  <si>
    <t xml:space="preserve">      行业监管</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</si>
  <si>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</si>
  <si>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</si>
  <si>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</si>
  <si>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</si>
  <si>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</si>
  <si>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</si>
  <si>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公共交通运营补助</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</si>
  <si>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</si>
  <si>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</si>
  <si>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</si>
  <si>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</si>
  <si>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</si>
  <si>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</si>
  <si>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</si>
  <si>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</si>
  <si>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</si>
  <si>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</si>
  <si>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</si>
  <si>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</si>
  <si>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</si>
  <si>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</si>
  <si>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</si>
  <si>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</si>
  <si>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</si>
  <si>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</si>
  <si>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</si>
  <si>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</si>
  <si>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</si>
  <si>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</si>
  <si>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</si>
  <si>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</si>
  <si>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</si>
  <si>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</si>
  <si>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</si>
  <si>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</si>
  <si>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</si>
  <si>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</si>
  <si>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</si>
  <si>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</si>
  <si>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国务院安委会专项</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</si>
  <si>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</si>
  <si>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</si>
  <si>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</si>
  <si>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</si>
  <si>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</si>
  <si>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</si>
  <si>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</si>
  <si>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</si>
  <si>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</si>
  <si>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</si>
  <si>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</si>
  <si>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</si>
  <si>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 xml:space="preserve">    商业流通事务</t>
  </si>
  <si>
    <t xml:space="preserve">      食品流通安全补贴</t>
  </si>
  <si>
    <t xml:space="preserve">      市场监测及信息管理</t>
  </si>
  <si>
    <t xml:space="preserve">      民贸民品贷款贴息</t>
  </si>
  <si>
    <t xml:space="preserve">      其他商业流通事务支出</t>
  </si>
  <si>
    <t xml:space="preserve">      旅游宣传</t>
  </si>
  <si>
    <t xml:space="preserve">      旅游行业业务管理</t>
  </si>
  <si>
    <t xml:space="preserve">    涉外发展服务支出</t>
  </si>
  <si>
    <t xml:space="preserve">      外商投资环境建设补助资金</t>
  </si>
  <si>
    <t xml:space="preserve">      其他涉外发展服务支出</t>
  </si>
  <si>
    <t xml:space="preserve">      服务业基础设施建设</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</si>
  <si>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</si>
  <si>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</si>
  <si>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</si>
  <si>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</si>
  <si>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</si>
  <si>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</si>
  <si>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</si>
  <si>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</si>
  <si>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</si>
  <si>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</si>
  <si>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</si>
  <si>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</si>
  <si>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</si>
  <si>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</si>
  <si>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</si>
  <si>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</si>
  <si>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</si>
  <si>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</si>
  <si>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</si>
  <si>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</si>
  <si>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</si>
  <si>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</si>
  <si>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</si>
  <si>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</si>
  <si>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</si>
  <si>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</si>
  <si>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</si>
  <si>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</si>
  <si>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</si>
  <si>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土地资源调查</t>
  </si>
  <si>
    <t xml:space="preserve">      土地资源利用与保护</t>
  </si>
  <si>
    <t xml:space="preserve">      国土整治</t>
  </si>
  <si>
    <t xml:space="preserve">      地质灾害防治</t>
  </si>
  <si>
    <t xml:space="preserve">      土地资源储备支出</t>
  </si>
  <si>
    <t xml:space="preserve">      地质矿产资源利用与保护</t>
  </si>
  <si>
    <t xml:space="preserve">      地质转产项目财政贴息</t>
  </si>
  <si>
    <t xml:space="preserve">      国外风险勘查</t>
  </si>
  <si>
    <t xml:space="preserve">      地质勘查基金(周转金)支出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</si>
  <si>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</si>
  <si>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</si>
  <si>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</si>
  <si>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</si>
  <si>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</si>
  <si>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</si>
  <si>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</si>
  <si>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</si>
  <si>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</si>
  <si>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</si>
  <si>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</si>
  <si>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</si>
  <si>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</si>
  <si>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</si>
  <si>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</si>
  <si>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</si>
  <si>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</si>
  <si>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</si>
  <si>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</si>
  <si>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</si>
  <si>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</si>
  <si>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</si>
  <si>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</si>
  <si>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</si>
  <si>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</si>
  <si>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</si>
  <si>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</si>
  <si>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</si>
  <si>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</si>
  <si>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</si>
  <si>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</si>
  <si>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</si>
  <si>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</si>
  <si>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</si>
  <si>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</si>
  <si>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</si>
  <si>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</si>
  <si>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</si>
  <si>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</si>
  <si>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</si>
  <si>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</si>
  <si>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</si>
  <si>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</si>
  <si>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</si>
  <si>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</si>
  <si>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</si>
  <si>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</si>
  <si>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</si>
  <si>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</si>
  <si>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</si>
  <si>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</si>
  <si>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</si>
  <si>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</si>
  <si>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</si>
  <si>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</si>
  <si>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</si>
  <si>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</si>
  <si>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</si>
  <si>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</si>
  <si>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</si>
  <si>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</si>
  <si>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</si>
  <si>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</si>
  <si>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</si>
  <si>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</si>
  <si>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</si>
  <si>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</si>
  <si>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</si>
  <si>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</si>
  <si>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</si>
  <si>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</si>
  <si>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</si>
  <si>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</si>
  <si>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</si>
  <si>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</si>
  <si>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</si>
  <si>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</si>
  <si>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</si>
  <si>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</si>
  <si>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</si>
  <si>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</si>
  <si>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</si>
  <si>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储备粮油差价补贴</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</si>
  <si>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</si>
  <si>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</si>
  <si>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</si>
  <si>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</si>
  <si>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</si>
  <si>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</si>
  <si>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</si>
  <si>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</si>
  <si>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</si>
  <si>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</si>
  <si>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</si>
  <si>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</si>
  <si>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</si>
  <si>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</si>
  <si>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其他支出</t>
  </si>
  <si>
    <t>预算科目</t>
  </si>
  <si>
    <t xml:space="preserve">  股利、股息收入</t>
  </si>
  <si>
    <t xml:space="preserve">  产权转让收入</t>
  </si>
  <si>
    <t xml:space="preserve">  清算收入</t>
  </si>
  <si>
    <t xml:space="preserve">  其他国有资本经营预算收入</t>
  </si>
  <si>
    <t>下级上解收入</t>
  </si>
  <si>
    <t>大中型水库库区基金收入</t>
  </si>
  <si>
    <t>小型水库移民扶助基金收入</t>
  </si>
  <si>
    <t>国家重大水利工程建设基金收入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</si>
  <si>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</si>
  <si>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</si>
  <si>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</si>
  <si>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</si>
  <si>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</si>
  <si>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</si>
  <si>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</si>
  <si>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</si>
  <si>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</si>
  <si>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</si>
  <si>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</si>
  <si>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</si>
  <si>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</si>
  <si>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</si>
  <si>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</si>
  <si>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</si>
  <si>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</si>
  <si>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</si>
  <si>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</si>
  <si>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</si>
  <si>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其他收入</t>
  </si>
  <si>
    <t>累计占预算</t>
  </si>
  <si>
    <t xml:space="preserve">      行政运行</t>
  </si>
  <si>
    <t xml:space="preserve">      一般行政管理事务</t>
  </si>
  <si>
    <t xml:space="preserve">      机关服务</t>
  </si>
  <si>
    <t xml:space="preserve">      人大会议</t>
  </si>
  <si>
    <t xml:space="preserve">      人大立法</t>
  </si>
  <si>
    <t xml:space="preserve">      人大监督</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</si>
  <si>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</si>
  <si>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</si>
  <si>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</si>
  <si>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</si>
  <si>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</si>
  <si>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</si>
  <si>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</si>
  <si>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</si>
  <si>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</si>
  <si>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</si>
  <si>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</si>
  <si>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</si>
  <si>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</si>
  <si>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</si>
  <si>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</si>
  <si>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</si>
  <si>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</si>
  <si>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</si>
  <si>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</si>
  <si>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</si>
  <si>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</si>
  <si>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</si>
  <si>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</si>
  <si>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</si>
  <si>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</si>
  <si>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</si>
  <si>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</si>
  <si>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</si>
  <si>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</si>
  <si>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</si>
  <si>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</si>
  <si>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</si>
  <si>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</si>
  <si>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</si>
  <si>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</si>
  <si>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</si>
  <si>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</si>
  <si>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</si>
  <si>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</si>
  <si>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</si>
  <si>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</si>
  <si>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</si>
  <si>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</si>
  <si>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</si>
  <si>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</si>
  <si>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</si>
  <si>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</si>
  <si>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</si>
  <si>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</si>
  <si>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</si>
  <si>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</si>
  <si>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</si>
  <si>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</si>
  <si>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</si>
  <si>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</si>
  <si>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</si>
  <si>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</si>
  <si>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</si>
  <si>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</si>
  <si>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</si>
  <si>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</si>
  <si>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</si>
  <si>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</si>
  <si>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</si>
  <si>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</si>
  <si>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</si>
  <si>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</si>
  <si>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</si>
  <si>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</si>
  <si>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</si>
  <si>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</si>
  <si>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</si>
  <si>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</si>
  <si>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</si>
  <si>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</si>
  <si>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</si>
  <si>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</si>
  <si>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消费者权益保护</t>
  </si>
  <si>
    <t xml:space="preserve">      认证认可监督管理</t>
  </si>
  <si>
    <t xml:space="preserve">    民族事务</t>
  </si>
  <si>
    <t xml:space="preserve">      民族工作专项</t>
  </si>
  <si>
    <t xml:space="preserve">      其他民族事务支出</t>
  </si>
  <si>
    <t xml:space="preserve">      港澳事务</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</si>
  <si>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</si>
  <si>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</si>
  <si>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</si>
  <si>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</si>
  <si>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</si>
  <si>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</si>
  <si>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</si>
  <si>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</si>
  <si>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</si>
  <si>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专项业务</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</si>
  <si>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</si>
  <si>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</si>
  <si>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</si>
  <si>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</si>
  <si>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</si>
  <si>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</si>
  <si>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</si>
  <si>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</si>
  <si>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</si>
  <si>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</si>
  <si>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国家赔偿费用支出</t>
  </si>
  <si>
    <t xml:space="preserve">    对外合作与交流</t>
  </si>
  <si>
    <t xml:space="preserve">    国防动员</t>
  </si>
  <si>
    <t xml:space="preserve">      兵役征集</t>
  </si>
  <si>
    <t xml:space="preserve">      经济动员</t>
  </si>
  <si>
    <t xml:space="preserve">      人民防空</t>
  </si>
  <si>
    <t xml:space="preserve">      交通战备</t>
  </si>
  <si>
    <t xml:space="preserve">      国防教育</t>
  </si>
  <si>
    <t xml:space="preserve">      其他国防动员支出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</si>
  <si>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</si>
  <si>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</si>
  <si>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</si>
  <si>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</si>
  <si>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</si>
  <si>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</si>
  <si>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</si>
  <si>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</si>
  <si>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</si>
  <si>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</si>
  <si>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</si>
  <si>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</si>
  <si>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</si>
  <si>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</si>
  <si>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</si>
  <si>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</si>
  <si>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</si>
  <si>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</si>
  <si>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</si>
  <si>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其他司法支出</t>
  </si>
  <si>
    <t xml:space="preserve">    监狱</t>
  </si>
  <si>
    <t xml:space="preserve">      犯人生活</t>
  </si>
  <si>
    <t xml:space="preserve">      犯人改造</t>
  </si>
  <si>
    <t xml:space="preserve">      狱政设施建设</t>
  </si>
  <si>
    <t xml:space="preserve">      其他监狱支出</t>
  </si>
  <si>
    <t xml:space="preserve">      所政设施建设</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</si>
  <si>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</si>
  <si>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</si>
  <si>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</si>
  <si>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</si>
  <si>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</si>
  <si>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</si>
  <si>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</si>
  <si>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</si>
  <si>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</si>
  <si>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</si>
  <si>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</si>
  <si>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</si>
  <si>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</si>
  <si>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</si>
  <si>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</si>
  <si>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</si>
  <si>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</si>
  <si>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</si>
  <si>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</si>
  <si>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</si>
  <si>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</si>
  <si>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</si>
  <si>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</si>
  <si>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</si>
  <si>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</si>
  <si>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</si>
  <si>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</si>
  <si>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</si>
  <si>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</si>
  <si>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</si>
  <si>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</si>
  <si>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</si>
  <si>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</si>
  <si>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</si>
  <si>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</si>
  <si>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</si>
  <si>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</si>
  <si>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</si>
  <si>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</si>
  <si>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</si>
  <si>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</si>
  <si>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教师进修</t>
  </si>
  <si>
    <t xml:space="preserve">      干部教育</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</si>
  <si>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</si>
  <si>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</si>
  <si>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</si>
  <si>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</si>
  <si>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</si>
  <si>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</si>
  <si>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</si>
  <si>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</si>
  <si>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</si>
  <si>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</si>
  <si>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</si>
  <si>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</si>
  <si>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</si>
  <si>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</si>
  <si>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</si>
  <si>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</si>
  <si>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</si>
  <si>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</si>
  <si>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</si>
  <si>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</si>
  <si>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</si>
  <si>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</si>
  <si>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</si>
  <si>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</si>
  <si>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</si>
  <si>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</si>
  <si>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</si>
  <si>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</si>
  <si>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</si>
  <si>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</si>
  <si>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</si>
  <si>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</si>
  <si>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</si>
  <si>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</si>
  <si>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</si>
  <si>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</si>
  <si>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</si>
  <si>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</si>
  <si>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</si>
  <si>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</si>
  <si>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</si>
  <si>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</si>
  <si>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</si>
  <si>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</si>
  <si>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</si>
  <si>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</si>
  <si>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</si>
  <si>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其他科学技术支出</t>
  </si>
  <si>
    <t xml:space="preserve">      科技奖励</t>
  </si>
  <si>
    <t xml:space="preserve">      核应急</t>
  </si>
  <si>
    <t xml:space="preserve">      转制科研机构</t>
  </si>
  <si>
    <t xml:space="preserve">      其他科学技术支出</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</si>
  <si>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</si>
  <si>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</si>
  <si>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</si>
  <si>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</si>
  <si>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</si>
  <si>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</si>
  <si>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</si>
  <si>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</si>
  <si>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</si>
  <si>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</si>
  <si>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</si>
  <si>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</si>
  <si>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</si>
  <si>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</si>
  <si>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</si>
  <si>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</si>
  <si>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</si>
  <si>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</si>
  <si>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</si>
  <si>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</si>
  <si>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</si>
  <si>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</si>
  <si>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</si>
  <si>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</si>
  <si>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</si>
  <si>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</si>
  <si>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宣传文化发展专项支出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</si>
  <si>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</si>
  <si>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</si>
  <si>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</si>
  <si>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</si>
  <si>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</si>
  <si>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</si>
  <si>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</si>
  <si>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</si>
  <si>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其他人力资源和社会保障管理事务支出</t>
  </si>
  <si>
    <t xml:space="preserve">    民政管理事务</t>
  </si>
  <si>
    <t xml:space="preserve">      拥军优属</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</si>
  <si>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</si>
  <si>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</si>
  <si>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</si>
  <si>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</si>
  <si>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</si>
  <si>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财政对失业保险基金的补助</t>
  </si>
  <si>
    <t xml:space="preserve">      财政对工伤保险基金的补助</t>
  </si>
  <si>
    <t xml:space="preserve">      财政对生育保险基金的补助</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</si>
  <si>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</si>
  <si>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</si>
  <si>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</si>
  <si>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</si>
  <si>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</si>
  <si>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</si>
  <si>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</si>
  <si>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</si>
  <si>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</si>
  <si>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</si>
  <si>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</si>
  <si>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</si>
  <si>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</si>
  <si>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</si>
  <si>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</si>
  <si>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</si>
  <si>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</si>
  <si>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</si>
  <si>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</si>
  <si>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</si>
  <si>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</si>
  <si>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</si>
  <si>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</si>
  <si>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</si>
  <si>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</si>
  <si>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</si>
  <si>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</si>
  <si>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军队移交政府的离退休人员安置</t>
  </si>
  <si>
    <t xml:space="preserve">      军队移交政府离退休干部管理机构</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</si>
  <si>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</si>
  <si>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</si>
  <si>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</si>
  <si>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</si>
  <si>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</si>
  <si>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</si>
  <si>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</si>
  <si>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</si>
  <si>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</si>
  <si>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</si>
  <si>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</si>
  <si>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</si>
  <si>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</si>
  <si>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</si>
  <si>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</si>
  <si>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</si>
  <si>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</si>
  <si>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</si>
  <si>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</si>
  <si>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农村最低生活保障金支出</t>
  </si>
  <si>
    <t xml:space="preserve">    补充道路交通事故社会救助基金</t>
  </si>
  <si>
    <t xml:space="preserve">      交强险罚款收入补助基金支出</t>
  </si>
  <si>
    <t xml:space="preserve">    公立医院</t>
  </si>
  <si>
    <t xml:space="preserve">      综合医院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</si>
  <si>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</si>
  <si>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</si>
  <si>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</si>
  <si>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</si>
  <si>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</si>
  <si>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</si>
  <si>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</si>
  <si>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</si>
  <si>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</si>
  <si>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</si>
  <si>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</si>
  <si>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</si>
  <si>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</si>
  <si>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</si>
  <si>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</si>
  <si>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</si>
  <si>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</si>
  <si>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</si>
  <si>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</si>
  <si>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</si>
  <si>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</si>
  <si>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</si>
  <si>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</si>
  <si>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</si>
  <si>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</si>
  <si>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</si>
  <si>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行政单位医疗</t>
  </si>
  <si>
    <t xml:space="preserve">      事业单位医疗</t>
  </si>
  <si>
    <t xml:space="preserve">      公务员医疗补助</t>
  </si>
  <si>
    <t xml:space="preserve">      优抚对象医疗补助</t>
  </si>
  <si>
    <t xml:space="preserve">    中医药</t>
  </si>
  <si>
    <t xml:space="preserve">      其他中医药支出</t>
  </si>
  <si>
    <t xml:space="preserve">      药品事务</t>
  </si>
  <si>
    <t xml:space="preserve">      化妆品事务</t>
  </si>
  <si>
    <t xml:space="preserve">      医疗器械事务</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</si>
  <si>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</si>
  <si>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</si>
  <si>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</si>
  <si>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</si>
  <si>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</si>
  <si>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</si>
  <si>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</si>
  <si>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</si>
  <si>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</si>
  <si>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</si>
  <si>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</si>
  <si>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</si>
  <si>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</si>
  <si>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</si>
  <si>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</si>
  <si>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</si>
  <si>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</si>
  <si>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</si>
  <si>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</si>
  <si>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</si>
  <si>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</si>
  <si>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</si>
  <si>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</si>
  <si>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</si>
  <si>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</si>
  <si>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</si>
  <si>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</si>
  <si>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</si>
  <si>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</si>
  <si>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</si>
  <si>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</si>
  <si>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</si>
  <si>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</si>
  <si>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</si>
  <si>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</si>
  <si>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</si>
  <si>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</si>
  <si>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</si>
  <si>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污染减排</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</si>
  <si>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</si>
  <si>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</si>
  <si>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</si>
  <si>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</si>
  <si>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</si>
  <si>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</si>
  <si>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</si>
  <si>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</si>
  <si>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其他能源管理事务支出</t>
  </si>
  <si>
    <t xml:space="preserve">      其他支出</t>
  </si>
  <si>
    <t>年初预算数</t>
  </si>
  <si>
    <t>实际执行数</t>
  </si>
  <si>
    <t xml:space="preserve">  返还性收入</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</si>
  <si>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</si>
  <si>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</si>
  <si>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</si>
  <si>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</si>
  <si>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</si>
  <si>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</si>
  <si>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</si>
  <si>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</si>
  <si>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</si>
  <si>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</si>
  <si>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</si>
  <si>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</si>
  <si>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在华国际会议</t>
  </si>
  <si>
    <t xml:space="preserve">      其他对外合作与交流支出</t>
  </si>
  <si>
    <t xml:space="preserve">    边界勘界联检</t>
  </si>
  <si>
    <t xml:space="preserve">      边界勘界</t>
  </si>
  <si>
    <t xml:space="preserve">      边界联检</t>
  </si>
  <si>
    <t xml:space="preserve">      边界界桩维护</t>
  </si>
  <si>
    <t xml:space="preserve">      科技重大专项</t>
  </si>
  <si>
    <t xml:space="preserve">    补充全国社会保障基金</t>
  </si>
  <si>
    <t>彩票公益金收入</t>
  </si>
  <si>
    <t>城市基础设施配套费收入</t>
  </si>
  <si>
    <t>其他政府性基金收入</t>
  </si>
  <si>
    <t xml:space="preserve">  利润收入</t>
  </si>
  <si>
    <t xml:space="preserve">      人大代表履职能力提升</t>
  </si>
  <si>
    <t xml:space="preserve">      其他政府办公厅(室)及相关机构事务支出</t>
  </si>
  <si>
    <t xml:space="preserve">      预备役部队</t>
  </si>
  <si>
    <t xml:space="preserve">      民兵</t>
  </si>
  <si>
    <t xml:space="preserve">    强制隔离戒毒</t>
  </si>
  <si>
    <t xml:space="preserve">      强制隔离戒毒人员生活</t>
  </si>
  <si>
    <t xml:space="preserve">      强制隔离戒毒人员教育</t>
  </si>
  <si>
    <t xml:space="preserve">      其他强制隔离戒毒支出</t>
  </si>
  <si>
    <t xml:space="preserve">    进修及培训</t>
  </si>
  <si>
    <t xml:space="preserve">      培训支出</t>
  </si>
  <si>
    <t xml:space="preserve">      退役士兵能力提升</t>
  </si>
  <si>
    <t xml:space="preserve">      其他进修及培训</t>
  </si>
  <si>
    <t xml:space="preserve">      应对气候变化管理事务</t>
  </si>
  <si>
    <t xml:space="preserve">      国际交流活动</t>
  </si>
  <si>
    <t xml:space="preserve">      化解普通高中债务支出</t>
  </si>
  <si>
    <t xml:space="preserve">      财政对城乡居民基本养老保险基金的补助</t>
  </si>
  <si>
    <t xml:space="preserve">    最低生活保障</t>
  </si>
  <si>
    <t xml:space="preserve">      城市最低生活保障金支出</t>
  </si>
  <si>
    <t xml:space="preserve">    临时救助</t>
  </si>
  <si>
    <t xml:space="preserve">      临时救助支出</t>
  </si>
  <si>
    <t xml:space="preserve">      流浪乞讨人员救助支出</t>
  </si>
  <si>
    <t xml:space="preserve">    其他生活救助</t>
  </si>
  <si>
    <t xml:space="preserve">      其他城市生活救助</t>
  </si>
  <si>
    <t xml:space="preserve">      其他农村生活救助</t>
  </si>
  <si>
    <t xml:space="preserve">    计划生育事务</t>
  </si>
  <si>
    <t xml:space="preserve">      计划生育机构</t>
  </si>
  <si>
    <t xml:space="preserve">      计划生育服务</t>
  </si>
  <si>
    <t xml:space="preserve">      科技转化与推广服务</t>
  </si>
  <si>
    <t xml:space="preserve">      防灾救灾</t>
  </si>
  <si>
    <t xml:space="preserve">      农业资源保护修复与利用</t>
  </si>
  <si>
    <t xml:space="preserve">    目标价格补贴</t>
  </si>
  <si>
    <t xml:space="preserve">      棉花目标价格补贴</t>
  </si>
  <si>
    <t xml:space="preserve">      其他目标价格补贴</t>
  </si>
  <si>
    <t xml:space="preserve">      民贸企业补贴</t>
  </si>
  <si>
    <t>预算科目</t>
  </si>
  <si>
    <t>年初预算数</t>
  </si>
  <si>
    <t>实际执行数</t>
  </si>
  <si>
    <t>累计占预算%</t>
  </si>
  <si>
    <t>地方政府专项债务转贷收入</t>
  </si>
  <si>
    <t>转移性收入</t>
  </si>
  <si>
    <t xml:space="preserve">    政府性基金补助收入</t>
  </si>
  <si>
    <t>上年结余收入</t>
  </si>
  <si>
    <t xml:space="preserve">    专项置换债券收入</t>
  </si>
  <si>
    <t xml:space="preserve">    专项新增地方政府债券收入</t>
  </si>
  <si>
    <t>单位：万元</t>
  </si>
  <si>
    <t>实际执行数</t>
  </si>
  <si>
    <t xml:space="preserve">  一般公共服务支出</t>
  </si>
  <si>
    <t xml:space="preserve">    人大事务</t>
  </si>
  <si>
    <t xml:space="preserve">  外交支出</t>
  </si>
  <si>
    <t xml:space="preserve">  国防支出</t>
  </si>
  <si>
    <t xml:space="preserve">  公共安全支出</t>
  </si>
  <si>
    <t xml:space="preserve">  教育支出</t>
  </si>
  <si>
    <t xml:space="preserve">  科学技术支出</t>
  </si>
  <si>
    <t xml:space="preserve">  社会保障和就业支出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</si>
  <si>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</si>
  <si>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</si>
  <si>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</si>
  <si>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</si>
  <si>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</si>
  <si>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</si>
  <si>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</si>
  <si>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</si>
  <si>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住房保障支出</t>
  </si>
  <si>
    <t xml:space="preserve">  粮油物资储备支出</t>
  </si>
  <si>
    <t xml:space="preserve">  返还性支出</t>
  </si>
  <si>
    <t>安排预算稳定调节基金</t>
  </si>
  <si>
    <t xml:space="preserve">      廉租住房支出</t>
  </si>
  <si>
    <t xml:space="preserve">      公共租赁住房支出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</si>
  <si>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</si>
  <si>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</si>
  <si>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</si>
  <si>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</si>
  <si>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</si>
  <si>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</si>
  <si>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支付破产或改制企业职工安置费</t>
  </si>
  <si>
    <t xml:space="preserve">      棚户区改造支出</t>
  </si>
  <si>
    <t xml:space="preserve">      其他国有土地使用权出让收入安排的支出</t>
  </si>
  <si>
    <t xml:space="preserve">      城市公共设施</t>
  </si>
  <si>
    <t xml:space="preserve">      城市环境卫生</t>
  </si>
  <si>
    <t xml:space="preserve">      公有房屋</t>
  </si>
  <si>
    <t xml:space="preserve">      城市防洪</t>
  </si>
  <si>
    <t xml:space="preserve">      其他国有土地收益基金支出</t>
  </si>
  <si>
    <t xml:space="preserve">      其他城市基础设施配套费安排的支出</t>
  </si>
  <si>
    <t xml:space="preserve">      污水处理设施建设和运营</t>
  </si>
  <si>
    <t xml:space="preserve">      代征手续费</t>
  </si>
  <si>
    <t xml:space="preserve">      其他污水处理费安排的支出</t>
  </si>
  <si>
    <t xml:space="preserve">      基础设施建设和经济发展</t>
  </si>
  <si>
    <t xml:space="preserve">      解决移民遗留问题</t>
  </si>
  <si>
    <t xml:space="preserve">      库区防护工程维护</t>
  </si>
  <si>
    <t xml:space="preserve">      其他大中型水库库区基金支出</t>
  </si>
  <si>
    <t xml:space="preserve">      其他国家电影事业发展专项资金支出</t>
  </si>
  <si>
    <t xml:space="preserve">  转移性支出</t>
  </si>
  <si>
    <t xml:space="preserve">      其他人力资源事务支出</t>
  </si>
  <si>
    <t xml:space="preserve">      社区矫正</t>
  </si>
  <si>
    <t xml:space="preserve">      司法鉴定</t>
  </si>
  <si>
    <t xml:space="preserve">      重点研发计划</t>
  </si>
  <si>
    <t xml:space="preserve">      用一般公共预算补充基金</t>
  </si>
  <si>
    <t xml:space="preserve">      就业创业服务补贴</t>
  </si>
  <si>
    <t xml:space="preserve">      求职创业补贴</t>
  </si>
  <si>
    <t xml:space="preserve">      农业生产支持补贴</t>
  </si>
  <si>
    <t xml:space="preserve">      成品油价格改革对渔业的补贴</t>
  </si>
  <si>
    <t xml:space="preserve">      成品油价格改革对林业的补贴</t>
  </si>
  <si>
    <t xml:space="preserve">      江河湖库水系综合整治</t>
  </si>
  <si>
    <t xml:space="preserve">    普惠金融发展支出</t>
  </si>
  <si>
    <t xml:space="preserve">      农业保险保费补贴</t>
  </si>
  <si>
    <t xml:space="preserve">      其他普惠金融发展支出</t>
  </si>
  <si>
    <t xml:space="preserve">    成品油价格改革对交通运输的补贴</t>
  </si>
  <si>
    <t xml:space="preserve">      成品油价格改革补贴其他支出</t>
  </si>
  <si>
    <t xml:space="preserve">      车辆购置税用于老旧汽车报废更新补贴</t>
  </si>
  <si>
    <t xml:space="preserve">      海岛和海域保护</t>
  </si>
  <si>
    <t xml:space="preserve">      住房公积金管理</t>
  </si>
  <si>
    <t xml:space="preserve">      储备粮油补贴</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</si>
  <si>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</si>
  <si>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</si>
  <si>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</si>
  <si>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</si>
  <si>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</si>
  <si>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</si>
  <si>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</si>
  <si>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</si>
  <si>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</si>
  <si>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</si>
  <si>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</si>
  <si>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</si>
  <si>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调入资金</t>
  </si>
  <si>
    <t xml:space="preserve">      资助国产影片放映</t>
  </si>
  <si>
    <t xml:space="preserve">      资助城市影院</t>
  </si>
  <si>
    <t xml:space="preserve">    大中型水库移民后期扶持基金支出</t>
  </si>
  <si>
    <t xml:space="preserve">      移民补助</t>
  </si>
  <si>
    <t xml:space="preserve">      其他大中型水库移民后期扶持基金支出</t>
  </si>
  <si>
    <t xml:space="preserve">      其他小型水库移民扶助基金支出</t>
  </si>
  <si>
    <t xml:space="preserve">    国有土地使用权出让收入及对应专项债务收入安排的支出</t>
  </si>
  <si>
    <t xml:space="preserve">    国有土地收益基金及对应专项债务收入安排的支出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</si>
  <si>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</si>
  <si>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</si>
  <si>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</si>
  <si>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</si>
  <si>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</si>
  <si>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</si>
  <si>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</si>
  <si>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</si>
  <si>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</si>
  <si>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</si>
  <si>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</si>
  <si>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</si>
  <si>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</si>
  <si>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</si>
  <si>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</si>
  <si>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</si>
  <si>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</si>
  <si>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</si>
  <si>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</si>
  <si>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</si>
  <si>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</si>
  <si>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</si>
  <si>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</si>
  <si>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</si>
  <si>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</si>
  <si>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</si>
  <si>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</si>
  <si>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</si>
  <si>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</si>
  <si>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</si>
  <si>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</si>
  <si>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其他政府性基金债务付息支出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</si>
  <si>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</si>
  <si>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</si>
  <si>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</si>
  <si>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</si>
  <si>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</si>
  <si>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</si>
  <si>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</si>
  <si>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</si>
  <si>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</si>
  <si>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</si>
  <si>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其他政府性基金债务发行费用支出</t>
  </si>
  <si>
    <t>国有资本经营收入总计</t>
  </si>
  <si>
    <t>国有资本经营收入合计</t>
  </si>
  <si>
    <t>转移性收入</t>
  </si>
  <si>
    <t>国有资本经营支出合计</t>
  </si>
  <si>
    <t>调入资金</t>
  </si>
  <si>
    <t>调出资金</t>
  </si>
  <si>
    <t>国有资本经营支出总计</t>
  </si>
  <si>
    <t>单位：万元</t>
  </si>
  <si>
    <t>预算科目</t>
  </si>
  <si>
    <t>一般公共预算收入</t>
  </si>
  <si>
    <t>一般公共预算支出</t>
  </si>
  <si>
    <t>上级补助收入</t>
  </si>
  <si>
    <t>补助下级支出</t>
  </si>
  <si>
    <t xml:space="preserve">  一般性转移支付收入</t>
  </si>
  <si>
    <t xml:space="preserve">  一般性转移支付支出</t>
  </si>
  <si>
    <t xml:space="preserve">  专项转移支付收入</t>
  </si>
  <si>
    <t xml:space="preserve">  专项转移支付支出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</si>
  <si>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</si>
  <si>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</si>
  <si>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</si>
  <si>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</si>
  <si>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</si>
  <si>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</si>
  <si>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</si>
  <si>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</si>
  <si>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上年结余</t>
  </si>
  <si>
    <t xml:space="preserve">调入资金   </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</si>
  <si>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</si>
  <si>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</si>
  <si>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</si>
  <si>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</si>
  <si>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</si>
  <si>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</si>
  <si>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</si>
  <si>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</si>
  <si>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</si>
  <si>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</si>
  <si>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</si>
  <si>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</si>
  <si>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</si>
  <si>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</si>
  <si>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</si>
  <si>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</si>
  <si>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</si>
  <si>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</si>
  <si>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</si>
  <si>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</si>
  <si>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</si>
  <si>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</si>
  <si>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</si>
  <si>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</si>
  <si>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</si>
  <si>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</si>
  <si>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</si>
  <si>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</si>
  <si>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</si>
  <si>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</si>
  <si>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接受其他地区援助收入</t>
  </si>
  <si>
    <t>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</si>
  <si>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</si>
  <si>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</si>
  <si>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</si>
  <si>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</si>
  <si>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</si>
  <si>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</si>
  <si>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</si>
  <si>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</si>
  <si>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</si>
  <si>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</si>
  <si>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</si>
  <si>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</si>
  <si>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收  入  总  计</t>
  </si>
  <si>
    <t>支  出  总  计</t>
  </si>
  <si>
    <t>单位：万元</t>
  </si>
  <si>
    <t>经济分类科目</t>
  </si>
  <si>
    <t>合计</t>
  </si>
  <si>
    <t>单位：万元</t>
  </si>
  <si>
    <t>政府性基金支出</t>
  </si>
  <si>
    <t>地方政府专项债劵转贷收入</t>
  </si>
  <si>
    <t>地方政府专项债务还本支出</t>
  </si>
  <si>
    <t>上年结余</t>
  </si>
  <si>
    <t>结转下年支出</t>
  </si>
  <si>
    <t>调入资金</t>
  </si>
  <si>
    <t>调出资金</t>
  </si>
  <si>
    <t>政府性基金收入</t>
  </si>
  <si>
    <t>转移性收入</t>
  </si>
  <si>
    <r>
      <t xml:space="preserve"> </t>
    </r>
    <r>
      <rPr>
        <sz val="11"/>
        <color indexed="8"/>
        <rFont val="宋体"/>
        <family val="0"/>
      </rPr>
      <t xml:space="preserve">   </t>
    </r>
    <r>
      <rPr>
        <sz val="11"/>
        <color theme="1"/>
        <rFont val="Calibri"/>
        <family val="0"/>
      </rPr>
      <t>上级补助收入</t>
    </r>
  </si>
  <si>
    <t xml:space="preserve">    下级上解收入</t>
  </si>
  <si>
    <t>转移性支出</t>
  </si>
  <si>
    <t xml:space="preserve">    上解上级支出</t>
  </si>
  <si>
    <t>单位:万元</t>
  </si>
  <si>
    <t>预算科目</t>
  </si>
  <si>
    <t xml:space="preserve">    党委办公厅(室)及相关机构事务</t>
  </si>
  <si>
    <t xml:space="preserve">      其他党委办公厅(室)及相关机构事务支出</t>
  </si>
  <si>
    <t xml:space="preserve">      机关事业单位基本养老保险缴费支出</t>
  </si>
  <si>
    <t xml:space="preserve">      机关事业单位职业年金缴费支出</t>
  </si>
  <si>
    <t xml:space="preserve">      对机关事业单位基本养老保险基金的补助</t>
  </si>
  <si>
    <t>项目</t>
  </si>
  <si>
    <r>
      <t xml:space="preserve">     </t>
    </r>
    <r>
      <rPr>
        <sz val="11"/>
        <color indexed="8"/>
        <rFont val="宋体"/>
        <family val="0"/>
      </rPr>
      <t xml:space="preserve"> </t>
    </r>
    <r>
      <rPr>
        <sz val="11"/>
        <color indexed="8"/>
        <rFont val="宋体"/>
        <family val="0"/>
      </rPr>
      <t xml:space="preserve">  会议费</t>
    </r>
  </si>
  <si>
    <t xml:space="preserve">        商品和服务支出</t>
  </si>
  <si>
    <r>
      <t xml:space="preserve"> </t>
    </r>
    <r>
      <rPr>
        <b/>
        <sz val="10"/>
        <rFont val="宋体"/>
        <family val="0"/>
      </rPr>
      <t xml:space="preserve"> 其中</t>
    </r>
    <r>
      <rPr>
        <b/>
        <sz val="10"/>
        <rFont val="宋体"/>
        <family val="0"/>
      </rPr>
      <t>:结转下年的支出</t>
    </r>
  </si>
  <si>
    <t>一、解决历史遗留问题及改革成本支出</t>
  </si>
  <si>
    <t>二、国有企业资本金注入</t>
  </si>
  <si>
    <t>三、国有企业政策性补贴</t>
  </si>
  <si>
    <t>五、其他国有资本经营预算支出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</si>
  <si>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</si>
  <si>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</si>
  <si>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</si>
  <si>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</si>
  <si>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</si>
  <si>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资本性支出</t>
  </si>
  <si>
    <t xml:space="preserve">     改革性支出</t>
  </si>
  <si>
    <t xml:space="preserve">     其他金融国有资本经营预算支出</t>
  </si>
  <si>
    <t xml:space="preserve">      “ 三供一业” 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</si>
  <si>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</si>
  <si>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</si>
  <si>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</si>
  <si>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</si>
  <si>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 xml:space="preserve">      国有经济结构调整支出</t>
  </si>
  <si>
    <t xml:space="preserve">     公益性设施投资支出 </t>
  </si>
  <si>
    <t xml:space="preserve">     前瞻性战略性产业发展支出</t>
  </si>
  <si>
    <t xml:space="preserve">     生态环境保护支出</t>
  </si>
  <si>
    <t>四、金融国有资本经营预算支出</t>
  </si>
  <si>
    <t xml:space="preserve">      援外优惠贷款贴息</t>
  </si>
  <si>
    <t xml:space="preserve">      对外援助</t>
  </si>
  <si>
    <t xml:space="preserve">      边海防</t>
  </si>
  <si>
    <t xml:space="preserve">    科技重大项目</t>
  </si>
  <si>
    <t xml:space="preserve">      劳动人事争议调解仲裁</t>
  </si>
  <si>
    <t xml:space="preserve">      退役士兵安置</t>
  </si>
  <si>
    <t xml:space="preserve">      财政对职工基本医疗保险基金的补助</t>
  </si>
  <si>
    <t xml:space="preserve">      疾病应急救助</t>
  </si>
  <si>
    <t xml:space="preserve">      停伐补助</t>
  </si>
  <si>
    <t xml:space="preserve">      产业化发展</t>
  </si>
  <si>
    <t xml:space="preserve">      创新示范</t>
  </si>
  <si>
    <t xml:space="preserve">      对村级一事一议的补助</t>
  </si>
  <si>
    <t xml:space="preserve">      创业担保贷款贴息</t>
  </si>
  <si>
    <t xml:space="preserve">      交通运输信息化建设</t>
  </si>
  <si>
    <t xml:space="preserve">      地质矿产资源与环境调查</t>
  </si>
  <si>
    <t xml:space="preserve">      土地储备专项债券付息支出</t>
  </si>
  <si>
    <t xml:space="preserve">      政府收费公路专项债券付息支出</t>
  </si>
  <si>
    <t xml:space="preserve">      其他地方自行试点项目收益专项债券付息支出</t>
  </si>
  <si>
    <t xml:space="preserve">      土地储备专项债券发行费用支出</t>
  </si>
  <si>
    <t xml:space="preserve">      政府收费公路专项债券发行费用支出</t>
  </si>
  <si>
    <t xml:space="preserve">      其他地方自行试点项目收益专项债券发行费用支出</t>
  </si>
  <si>
    <t>农网还贷资金收入</t>
  </si>
  <si>
    <t>铁路建设基金收入</t>
  </si>
  <si>
    <t>民航发展基金收入</t>
  </si>
  <si>
    <t>海南省高等级公路车辆通行附加费收入</t>
  </si>
  <si>
    <t>港口建设费收入</t>
  </si>
  <si>
    <t>新型墙体材料专项基金收入</t>
  </si>
  <si>
    <t>旅游发展基金收入</t>
  </si>
  <si>
    <t>国家电影事业发展专项资金收入</t>
  </si>
  <si>
    <t>城市公用事业附加收入</t>
  </si>
  <si>
    <t>国有土地收益基金收入</t>
  </si>
  <si>
    <t>农业土地开发资金收入</t>
  </si>
  <si>
    <t>国有土地使用权出让收入</t>
  </si>
  <si>
    <t>大中型水库移民后期扶持基金收入</t>
  </si>
  <si>
    <t>三峡水库库区基金收入</t>
  </si>
  <si>
    <t>中央特别国债经营基金收入</t>
  </si>
  <si>
    <t>中央特别国债经营基金财务收入</t>
  </si>
  <si>
    <t>车辆通行费</t>
  </si>
  <si>
    <t>核电站乏燃料处理处置基金收入</t>
  </si>
  <si>
    <t>可再生能源电价附加收入</t>
  </si>
  <si>
    <t>船舶油污损害赔偿基金收入</t>
  </si>
  <si>
    <t>废弃电器电子产品处理基金收入</t>
  </si>
  <si>
    <t>污水处理费收入</t>
  </si>
  <si>
    <t>彩票发行机构和彩票销售机构的业务费用</t>
  </si>
  <si>
    <t>政府性基金收入总计</t>
  </si>
  <si>
    <t>债务转贷收入</t>
  </si>
  <si>
    <r>
      <t xml:space="preserve"> </t>
    </r>
    <r>
      <rPr>
        <sz val="10"/>
        <rFont val="宋体"/>
        <family val="0"/>
      </rPr>
      <t xml:space="preserve">   </t>
    </r>
    <r>
      <rPr>
        <sz val="10"/>
        <rFont val="宋体"/>
        <family val="0"/>
      </rPr>
      <t>环境保护税</t>
    </r>
  </si>
  <si>
    <t xml:space="preserve">      口岸管理</t>
  </si>
  <si>
    <t xml:space="preserve">      海关关务</t>
  </si>
  <si>
    <t xml:space="preserve">      关税征管</t>
  </si>
  <si>
    <t xml:space="preserve">      海关监管</t>
  </si>
  <si>
    <t xml:space="preserve">      检验检疫</t>
  </si>
  <si>
    <t xml:space="preserve">      商标管理</t>
  </si>
  <si>
    <t xml:space="preserve">      原产地地理标志管理</t>
  </si>
  <si>
    <t xml:space="preserve">    港澳台事务</t>
  </si>
  <si>
    <t xml:space="preserve">      其他港澳台事务支出</t>
  </si>
  <si>
    <t xml:space="preserve">      工会事务</t>
  </si>
  <si>
    <t xml:space="preserve">      公务员事务</t>
  </si>
  <si>
    <t xml:space="preserve">      宗教事务</t>
  </si>
  <si>
    <t xml:space="preserve">    网信事务</t>
  </si>
  <si>
    <t xml:space="preserve">      其他网信事务支出</t>
  </si>
  <si>
    <t xml:space="preserve">    市场监督管理事务</t>
  </si>
  <si>
    <t xml:space="preserve">      市场监督管理专项</t>
  </si>
  <si>
    <t xml:space="preserve">      市场监管执法</t>
  </si>
  <si>
    <t xml:space="preserve">      价格监督检查</t>
  </si>
  <si>
    <t xml:space="preserve">      市场监督管理技术支持</t>
  </si>
  <si>
    <t xml:space="preserve">      标准化管理</t>
  </si>
  <si>
    <t xml:space="preserve">      其他市场监督管理事务</t>
  </si>
  <si>
    <t xml:space="preserve">    其他一般公共服务支出</t>
  </si>
  <si>
    <t xml:space="preserve">      其他一般公共服务支出</t>
  </si>
  <si>
    <t xml:space="preserve">    对外宣传</t>
  </si>
  <si>
    <t xml:space="preserve">      对外宣传</t>
  </si>
  <si>
    <t xml:space="preserve">    国际发展合作</t>
  </si>
  <si>
    <t xml:space="preserve">      其他国际发展合作支出</t>
  </si>
  <si>
    <t xml:space="preserve">    其他外交支出</t>
  </si>
  <si>
    <t xml:space="preserve">      其他外交支出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</si>
  <si>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</si>
  <si>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</si>
  <si>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</si>
  <si>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</si>
  <si>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</si>
  <si>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</si>
  <si>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其他国防支出</t>
  </si>
  <si>
    <t xml:space="preserve">      其他国防支出</t>
  </si>
  <si>
    <t xml:space="preserve">    武装警察部队</t>
  </si>
  <si>
    <t xml:space="preserve">      武装警察部队</t>
  </si>
  <si>
    <t xml:space="preserve">      其他武装警察部队支出</t>
  </si>
  <si>
    <t xml:space="preserve">      执法办案</t>
  </si>
  <si>
    <t xml:space="preserve">      特别业务</t>
  </si>
  <si>
    <t xml:space="preserve">      检察监督</t>
  </si>
  <si>
    <t xml:space="preserve">      国家统一法律职业资格考试</t>
  </si>
  <si>
    <t xml:space="preserve">      缉私业务</t>
  </si>
  <si>
    <t xml:space="preserve">    其他公共安全支出</t>
  </si>
  <si>
    <t xml:space="preserve">      其他公共安全支出</t>
  </si>
  <si>
    <t xml:space="preserve">    其他教育支出</t>
  </si>
  <si>
    <t xml:space="preserve">      其他教育支出</t>
  </si>
  <si>
    <t xml:space="preserve">  文化旅游体育与传媒支出</t>
  </si>
  <si>
    <t xml:space="preserve">    文化和旅游</t>
  </si>
  <si>
    <t xml:space="preserve">      文化和旅游交流与合作</t>
  </si>
  <si>
    <t xml:space="preserve">      文化和旅游市场管理</t>
  </si>
  <si>
    <t xml:space="preserve">      其他文化和旅游支出</t>
  </si>
  <si>
    <t xml:space="preserve">    新闻出版电影</t>
  </si>
  <si>
    <t xml:space="preserve">      其他新闻出版电影支出</t>
  </si>
  <si>
    <t xml:space="preserve">    广播电视</t>
  </si>
  <si>
    <t xml:space="preserve">      其他广播电视支出</t>
  </si>
  <si>
    <t xml:space="preserve">    其他文化体育与传媒支出</t>
  </si>
  <si>
    <t xml:space="preserve">      其他文化体育与传媒支出</t>
  </si>
  <si>
    <t xml:space="preserve">      交强险增值税补助基金支出</t>
  </si>
  <si>
    <t xml:space="preserve">    退役军人管理事务</t>
  </si>
  <si>
    <t xml:space="preserve">      其他退役军人事务管理支出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</si>
  <si>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</si>
  <si>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</si>
  <si>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</si>
  <si>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</si>
  <si>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</si>
  <si>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</si>
  <si>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</si>
  <si>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</si>
  <si>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</si>
  <si>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</si>
  <si>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</si>
  <si>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</si>
  <si>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</si>
  <si>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生态环境保护宣传</t>
  </si>
  <si>
    <t xml:space="preserve">      生态环境国际合作及履约</t>
  </si>
  <si>
    <t xml:space="preserve">      生态环境保护行政许可</t>
  </si>
  <si>
    <t xml:space="preserve">    已垦草原退耕还草</t>
  </si>
  <si>
    <t xml:space="preserve">      已垦草原退耕还草</t>
  </si>
  <si>
    <t xml:space="preserve">    能源节约利用</t>
  </si>
  <si>
    <t xml:space="preserve">      能源节能利用</t>
  </si>
  <si>
    <t xml:space="preserve">       生态环境监测与信息</t>
  </si>
  <si>
    <t xml:space="preserve">       生态环境执法监察</t>
  </si>
  <si>
    <t xml:space="preserve">    可再生能源</t>
  </si>
  <si>
    <t xml:space="preserve">       可再生能源</t>
  </si>
  <si>
    <t xml:space="preserve">    循环经济</t>
  </si>
  <si>
    <t xml:space="preserve">       循环经济</t>
  </si>
  <si>
    <t xml:space="preserve">    其他节能环保支出</t>
  </si>
  <si>
    <t xml:space="preserve">      其他节能环保支出</t>
  </si>
  <si>
    <t xml:space="preserve">    城乡社区规划与管理</t>
  </si>
  <si>
    <t xml:space="preserve">      城乡社区规划与管理</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</si>
  <si>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</si>
  <si>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</si>
  <si>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</si>
  <si>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</si>
  <si>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</si>
  <si>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</si>
  <si>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</si>
  <si>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</si>
  <si>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</si>
  <si>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</si>
  <si>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</si>
  <si>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</si>
  <si>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</si>
  <si>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</si>
  <si>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防灾减灾</t>
  </si>
  <si>
    <t xml:space="preserve">      国家公园</t>
  </si>
  <si>
    <t xml:space="preserve">      草原管理</t>
  </si>
  <si>
    <t xml:space="preserve">      行业业务管理</t>
  </si>
  <si>
    <t xml:space="preserve">      其他林业和草原支出</t>
  </si>
  <si>
    <t xml:space="preserve">    其他农林水支出</t>
  </si>
  <si>
    <t xml:space="preserve">      其他农林水支出</t>
  </si>
  <si>
    <t xml:space="preserve">    其他交通运输支出</t>
  </si>
  <si>
    <t xml:space="preserve">      其他交通运输支出</t>
  </si>
  <si>
    <t xml:space="preserve">    其他资源勘探信息等支出</t>
  </si>
  <si>
    <t xml:space="preserve">      其他资源勘探信息等支出</t>
  </si>
  <si>
    <t xml:space="preserve">    其他商业服务业等支出</t>
  </si>
  <si>
    <t xml:space="preserve">      其他商业服务业等支出</t>
  </si>
  <si>
    <t xml:space="preserve">      利息费用补贴支出</t>
  </si>
  <si>
    <t xml:space="preserve">    其他金融支出</t>
  </si>
  <si>
    <t xml:space="preserve">      其他金融支出</t>
  </si>
  <si>
    <t xml:space="preserve">  自然资源海洋气象等支出</t>
  </si>
  <si>
    <t xml:space="preserve">    自然资源事务</t>
  </si>
  <si>
    <t xml:space="preserve">      自然资源规划及管理</t>
  </si>
  <si>
    <t xml:space="preserve">      自然资源社会公益服务</t>
  </si>
  <si>
    <t xml:space="preserve">      自然资源行业业务管理</t>
  </si>
  <si>
    <t xml:space="preserve">      自然资源调查</t>
  </si>
  <si>
    <t xml:space="preserve">      其他自然资源事务支出</t>
  </si>
  <si>
    <t xml:space="preserve">    其他自然资源海洋气象等支出</t>
  </si>
  <si>
    <t xml:space="preserve">      其他自然资源海洋气象等支出</t>
  </si>
  <si>
    <t xml:space="preserve">      石油储备</t>
  </si>
  <si>
    <t xml:space="preserve">      其他能源储备支出</t>
  </si>
  <si>
    <t xml:space="preserve">  灾害防治及应急管理支出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</si>
  <si>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</si>
  <si>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</si>
  <si>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</si>
  <si>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</si>
  <si>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</si>
  <si>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</si>
  <si>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</si>
  <si>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</si>
  <si>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</si>
  <si>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</si>
  <si>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</si>
  <si>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</si>
  <si>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</si>
  <si>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</si>
  <si>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</si>
  <si>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</si>
  <si>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</si>
  <si>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自然灾害防治</t>
  </si>
  <si>
    <t xml:space="preserve">      森林草原防灾减灾</t>
  </si>
  <si>
    <t xml:space="preserve">      其他自然灾害防治支出</t>
  </si>
  <si>
    <t xml:space="preserve">    自然灾害救灾及恢复重建支出</t>
  </si>
  <si>
    <t xml:space="preserve">      自然灾害救灾补助</t>
  </si>
  <si>
    <t xml:space="preserve">    其他灾害防治及应急管理支出</t>
  </si>
  <si>
    <t>预算科目</t>
  </si>
  <si>
    <t xml:space="preserve">    国家电影事业发展专项资金安排的支出</t>
  </si>
  <si>
    <t xml:space="preserve">      资助影院建设</t>
  </si>
  <si>
    <t xml:space="preserve">      资助少数民族语电影译制</t>
  </si>
  <si>
    <t xml:space="preserve">    国家电影事业发展专项资金对应专项债务收入安排的支出</t>
  </si>
  <si>
    <t xml:space="preserve">      其他国家电影事业发展专项资金对应专项债务收入支出</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</si>
  <si>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</si>
  <si>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</si>
  <si>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</si>
  <si>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</si>
  <si>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</si>
  <si>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</si>
  <si>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</si>
  <si>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</si>
  <si>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</si>
  <si>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</si>
  <si>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</si>
  <si>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</si>
  <si>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</si>
  <si>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</si>
  <si>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</si>
  <si>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</si>
  <si>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</si>
  <si>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</si>
  <si>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</si>
  <si>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</si>
  <si>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</si>
  <si>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</si>
  <si>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</si>
  <si>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</si>
  <si>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</si>
  <si>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</si>
  <si>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</si>
  <si>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</si>
  <si>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</si>
  <si>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</si>
  <si>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</si>
  <si>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</si>
  <si>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</si>
  <si>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彩票公益金安排的支出</t>
  </si>
  <si>
    <t xml:space="preserve">      棚户区改造专项债券付息支出</t>
  </si>
  <si>
    <t xml:space="preserve">      棚户区改造专项债券发行费用支出</t>
  </si>
  <si>
    <t>一、税收收入</t>
  </si>
  <si>
    <t xml:space="preserve">    政府住房基金收入</t>
  </si>
  <si>
    <t>项目</t>
  </si>
  <si>
    <t>上年完成数</t>
  </si>
  <si>
    <t>预算数</t>
  </si>
  <si>
    <r>
      <t xml:space="preserve"> </t>
    </r>
    <r>
      <rPr>
        <sz val="10"/>
        <rFont val="宋体"/>
        <family val="0"/>
      </rPr>
      <t xml:space="preserve">   </t>
    </r>
    <r>
      <rPr>
        <sz val="10"/>
        <rFont val="宋体"/>
        <family val="0"/>
      </rPr>
      <t>环境保护税</t>
    </r>
  </si>
  <si>
    <t>单位:万元</t>
  </si>
  <si>
    <t>预算科目</t>
  </si>
  <si>
    <t>金额</t>
  </si>
  <si>
    <t xml:space="preserve">      发票管理及税务登记</t>
  </si>
  <si>
    <t xml:space="preserve">      巡视工作</t>
  </si>
  <si>
    <r>
      <t xml:space="preserve">  </t>
    </r>
    <r>
      <rPr>
        <sz val="10"/>
        <rFont val="宋体"/>
        <family val="0"/>
      </rPr>
      <t xml:space="preserve">   </t>
    </r>
    <r>
      <rPr>
        <sz val="10"/>
        <rFont val="宋体"/>
        <family val="0"/>
      </rPr>
      <t xml:space="preserve"> 宣传管理</t>
    </r>
  </si>
  <si>
    <r>
      <t xml:space="preserve">     </t>
    </r>
    <r>
      <rPr>
        <sz val="10"/>
        <rFont val="宋体"/>
        <family val="0"/>
      </rPr>
      <t xml:space="preserve"> </t>
    </r>
    <r>
      <rPr>
        <sz val="10"/>
        <rFont val="宋体"/>
        <family val="0"/>
      </rPr>
      <t>信息安全事务</t>
    </r>
  </si>
  <si>
    <t xml:space="preserve">      市场主体管理</t>
  </si>
  <si>
    <t xml:space="preserve">      市场秩序执法</t>
  </si>
  <si>
    <t xml:space="preserve">      质量基础</t>
  </si>
  <si>
    <t xml:space="preserve">      药品事务</t>
  </si>
  <si>
    <t xml:space="preserve">      医疗器械事务</t>
  </si>
  <si>
    <r>
      <t xml:space="preserve">     </t>
    </r>
    <r>
      <rPr>
        <sz val="10"/>
        <rFont val="宋体"/>
        <family val="0"/>
      </rPr>
      <t xml:space="preserve"> </t>
    </r>
    <r>
      <rPr>
        <sz val="10"/>
        <rFont val="宋体"/>
        <family val="0"/>
      </rPr>
      <t>质量安全监管</t>
    </r>
  </si>
  <si>
    <t xml:space="preserve">      食品安全监管</t>
  </si>
  <si>
    <t xml:space="preserve">      对外合作活动</t>
  </si>
  <si>
    <t xml:space="preserve">      执勤业务</t>
  </si>
  <si>
    <r>
      <t xml:space="preserve"> </t>
    </r>
    <r>
      <rPr>
        <sz val="10"/>
        <rFont val="宋体"/>
        <family val="0"/>
      </rPr>
      <t xml:space="preserve">     </t>
    </r>
    <r>
      <rPr>
        <sz val="10"/>
        <rFont val="宋体"/>
        <family val="0"/>
      </rPr>
      <t>移民事务</t>
    </r>
  </si>
  <si>
    <t xml:space="preserve">      中等职业教育</t>
  </si>
  <si>
    <t xml:space="preserve">      其他科技重大项目</t>
  </si>
  <si>
    <t xml:space="preserve">      文化和旅游管理事务</t>
  </si>
  <si>
    <t xml:space="preserve">      监测监管</t>
  </si>
  <si>
    <t xml:space="preserve">    其他文化旅游体育与传媒支出</t>
  </si>
  <si>
    <t xml:space="preserve">      其他文化旅游体育与传媒支出</t>
  </si>
  <si>
    <t xml:space="preserve">      社会组织管理</t>
  </si>
  <si>
    <t xml:space="preserve">      其他政权建设和社区治理</t>
  </si>
  <si>
    <t xml:space="preserve">      其他民政管理事务支出</t>
  </si>
  <si>
    <t xml:space="preserve">      行政单位离退休</t>
  </si>
  <si>
    <t xml:space="preserve">      其他行政事业单位离养老支出</t>
  </si>
  <si>
    <t xml:space="preserve">      康复辅具</t>
  </si>
  <si>
    <t xml:space="preserve">      养老服务</t>
  </si>
  <si>
    <t xml:space="preserve">    退役军人管理事务</t>
  </si>
  <si>
    <r>
      <t xml:space="preserve">      </t>
    </r>
    <r>
      <rPr>
        <b/>
        <sz val="10"/>
        <rFont val="宋体"/>
        <family val="0"/>
      </rPr>
      <t>财政代缴社会保险费支出</t>
    </r>
  </si>
  <si>
    <t xml:space="preserve">      财政代缴城乡居民基本养老保险费支出</t>
  </si>
  <si>
    <r>
      <t xml:space="preserve"> </t>
    </r>
    <r>
      <rPr>
        <sz val="10"/>
        <rFont val="宋体"/>
        <family val="0"/>
      </rPr>
      <t xml:space="preserve">     财政代缴其他社会保险费支出</t>
    </r>
  </si>
  <si>
    <t xml:space="preserve">    其他社会保障和就业支出</t>
  </si>
  <si>
    <t xml:space="preserve">      妇幼保健医院</t>
  </si>
  <si>
    <t xml:space="preserve">      康复医院</t>
  </si>
  <si>
    <t xml:space="preserve">      重大公共卫生服务</t>
  </si>
  <si>
    <t xml:space="preserve">    退耕还林还草</t>
  </si>
  <si>
    <t xml:space="preserve">    农业农村</t>
  </si>
  <si>
    <t xml:space="preserve">      科技转化与推广服务</t>
  </si>
  <si>
    <t xml:space="preserve">      行业业务管理</t>
  </si>
  <si>
    <t xml:space="preserve">      农业生产发展</t>
  </si>
  <si>
    <t xml:space="preserve">      农村合作经费</t>
  </si>
  <si>
    <t xml:space="preserve">      农村社会事业</t>
  </si>
  <si>
    <t xml:space="preserve">      农田建设</t>
  </si>
  <si>
    <t xml:space="preserve">      森林资源培育</t>
  </si>
  <si>
    <t xml:space="preserve">      林业草原防灾减灾</t>
  </si>
  <si>
    <t xml:space="preserve">      农村水利</t>
  </si>
  <si>
    <t xml:space="preserve">      水利建设征地及移民支出</t>
  </si>
  <si>
    <t xml:space="preserve">      南水北调工程建设</t>
  </si>
  <si>
    <t xml:space="preserve">      南水北调工程管理</t>
  </si>
  <si>
    <t xml:space="preserve">    其他资源勘探工业信息等支出</t>
  </si>
  <si>
    <t xml:space="preserve">      其他资源勘探工业信息等支出</t>
  </si>
  <si>
    <t xml:space="preserve">      自然资源利用与保护</t>
  </si>
  <si>
    <t xml:space="preserve">      自然资源调查与确权登记</t>
  </si>
  <si>
    <t xml:space="preserve">      地质勘查与矿产资源管理</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</si>
  <si>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</si>
  <si>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</si>
  <si>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</si>
  <si>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</si>
  <si>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</si>
  <si>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</si>
  <si>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</si>
  <si>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</si>
  <si>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</si>
  <si>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</si>
  <si>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事业运行</t>
  </si>
  <si>
    <r>
      <t xml:space="preserve"> </t>
    </r>
    <r>
      <rPr>
        <sz val="10"/>
        <rFont val="宋体"/>
        <family val="0"/>
      </rPr>
      <t xml:space="preserve">     </t>
    </r>
    <r>
      <rPr>
        <sz val="10"/>
        <rFont val="宋体"/>
        <family val="0"/>
      </rPr>
      <t>老旧小区改造</t>
    </r>
  </si>
  <si>
    <r>
      <t xml:space="preserve"> </t>
    </r>
    <r>
      <rPr>
        <sz val="10"/>
        <rFont val="宋体"/>
        <family val="0"/>
      </rPr>
      <t xml:space="preserve">     住房租赁市场发展</t>
    </r>
  </si>
  <si>
    <t xml:space="preserve">      其他自然灾害救灾及恢复重建支出</t>
  </si>
  <si>
    <t xml:space="preserve">  预备费</t>
  </si>
  <si>
    <r>
      <t xml:space="preserve"> </t>
    </r>
    <r>
      <rPr>
        <b/>
        <sz val="10"/>
        <rFont val="宋体"/>
        <family val="0"/>
      </rPr>
      <t xml:space="preserve">   年初预留</t>
    </r>
  </si>
  <si>
    <t>单位：万元</t>
  </si>
  <si>
    <t>经济分类科目</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</si>
  <si>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</si>
  <si>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</si>
  <si>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</si>
  <si>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</si>
  <si>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</si>
  <si>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</si>
  <si>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</si>
  <si>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</si>
  <si>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</si>
  <si>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</si>
  <si>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</si>
  <si>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</si>
  <si>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</si>
  <si>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</si>
  <si>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</si>
  <si>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</si>
  <si>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</si>
  <si>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</si>
  <si>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</si>
  <si>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</si>
  <si>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</si>
  <si>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</si>
  <si>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</si>
  <si>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</si>
  <si>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</si>
  <si>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</si>
  <si>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商品和福利支出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</si>
  <si>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</si>
  <si>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</si>
  <si>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</si>
  <si>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</si>
  <si>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</si>
  <si>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</si>
  <si>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</si>
  <si>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</si>
  <si>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</si>
  <si>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</si>
  <si>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</si>
  <si>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</si>
  <si>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</si>
  <si>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</si>
  <si>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</si>
  <si>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</si>
  <si>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</si>
  <si>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</si>
  <si>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</si>
  <si>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</si>
  <si>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</si>
  <si>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</si>
  <si>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</si>
  <si>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</si>
  <si>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</si>
  <si>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</si>
  <si>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</si>
  <si>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</si>
  <si>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</si>
  <si>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</si>
  <si>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</si>
  <si>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</si>
  <si>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</si>
  <si>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</si>
  <si>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</si>
  <si>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</si>
  <si>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</si>
  <si>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赠与</t>
  </si>
  <si>
    <t xml:space="preserve">        国家赔偿费用支出</t>
  </si>
  <si>
    <t xml:space="preserve">        对民间非盈利组织和群众性自治组织补贴</t>
  </si>
  <si>
    <t xml:space="preserve">        其他支出</t>
  </si>
  <si>
    <t>合计</t>
  </si>
  <si>
    <t>动用预算稳定调节基金</t>
  </si>
  <si>
    <t>上年结余收入</t>
  </si>
  <si>
    <t>债务转贷收入</t>
  </si>
  <si>
    <t>减:结转下年的支出</t>
  </si>
  <si>
    <t>单位：万元</t>
  </si>
  <si>
    <t>预算科目</t>
  </si>
  <si>
    <t>预算数</t>
  </si>
  <si>
    <t xml:space="preserve">    旅游发展基金支出</t>
  </si>
  <si>
    <t xml:space="preserve">    国有土地使用权出让收入安排的支出</t>
  </si>
  <si>
    <t xml:space="preserve">    国有土地收益基金安排的支出</t>
  </si>
  <si>
    <t xml:space="preserve">    国有土地使用权出让收入对应专项债务收入安排的支出</t>
  </si>
  <si>
    <t xml:space="preserve">      征地和拆迁补偿支出</t>
  </si>
  <si>
    <t xml:space="preserve">      土地开发支出</t>
  </si>
  <si>
    <t xml:space="preserve">      城市建设支出</t>
  </si>
  <si>
    <t xml:space="preserve">      农村基础设施建设支出</t>
  </si>
  <si>
    <t xml:space="preserve">      廉租住房支出</t>
  </si>
  <si>
    <t xml:space="preserve">      棚户区改造支出</t>
  </si>
  <si>
    <t xml:space="preserve">      公共租赁住房支出</t>
  </si>
  <si>
    <t xml:space="preserve">      其他国有土地使用权出让收入对应专项债务收入安排的支出</t>
  </si>
  <si>
    <t xml:space="preserve">      三峡后续工作</t>
  </si>
  <si>
    <t xml:space="preserve">  资源勘探同业信息等支出</t>
  </si>
  <si>
    <t>一、解决历史遗留问题及改革成本支出</t>
  </si>
  <si>
    <t xml:space="preserve">      “ 三供一业” 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</si>
  <si>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</si>
  <si>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</si>
  <si>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</si>
  <si>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</si>
  <si>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二、国有企业资本金注入</t>
  </si>
  <si>
    <t xml:space="preserve">       国有经济结构调整支出</t>
  </si>
  <si>
    <t xml:space="preserve">       公益性设施投资支出 </t>
  </si>
  <si>
    <t xml:space="preserve">       前瞻性战略性产业发展支出</t>
  </si>
  <si>
    <t xml:space="preserve">       生态环境保护支出</t>
  </si>
  <si>
    <t xml:space="preserve">       支持科技进步支出 </t>
  </si>
  <si>
    <t xml:space="preserve">       保障国家经济安全支出</t>
  </si>
  <si>
    <t xml:space="preserve">       对外投资合作支出</t>
  </si>
  <si>
    <t xml:space="preserve">       其他国有企业资本金注入</t>
  </si>
  <si>
    <t>三、国有企业政策性补贴</t>
  </si>
  <si>
    <t xml:space="preserve">       国有企业政策性补贴</t>
  </si>
  <si>
    <t>四、金融国有资本经营预算支出</t>
  </si>
  <si>
    <t xml:space="preserve">       资本性支出</t>
  </si>
  <si>
    <t xml:space="preserve">       改革性支出</t>
  </si>
  <si>
    <t xml:space="preserve">       其他金融国有资本经营预算支出</t>
  </si>
  <si>
    <t>五、其他国有资本经营预算支出</t>
  </si>
  <si>
    <t>收入合计</t>
  </si>
  <si>
    <t>支出合计</t>
  </si>
  <si>
    <t>调出资金</t>
  </si>
  <si>
    <t>国有资本经营收入</t>
  </si>
  <si>
    <t>国有资本经营支出</t>
  </si>
  <si>
    <t>一般预算公共收入合计</t>
  </si>
  <si>
    <t>一般公共预算支出合计</t>
  </si>
  <si>
    <t>2019年东区一般公共预算收入执行情况表</t>
  </si>
  <si>
    <r>
      <t>2019</t>
    </r>
    <r>
      <rPr>
        <b/>
        <sz val="14"/>
        <color indexed="8"/>
        <rFont val="宋体"/>
        <family val="0"/>
      </rPr>
      <t>年东区一般公共预算支出执行情况表</t>
    </r>
  </si>
  <si>
    <r>
      <t>201</t>
    </r>
    <r>
      <rPr>
        <b/>
        <sz val="14"/>
        <color indexed="8"/>
        <rFont val="宋体"/>
        <family val="0"/>
      </rPr>
      <t>9</t>
    </r>
    <r>
      <rPr>
        <b/>
        <sz val="14"/>
        <color indexed="8"/>
        <rFont val="宋体"/>
        <family val="0"/>
      </rPr>
      <t>年东区一般公共预算基本支出执行情况表</t>
    </r>
  </si>
  <si>
    <r>
      <t>2019</t>
    </r>
    <r>
      <rPr>
        <b/>
        <sz val="18"/>
        <rFont val="宋体"/>
        <family val="0"/>
      </rPr>
      <t>年东区一般公共预算收支执行情况平衡表</t>
    </r>
  </si>
  <si>
    <r>
      <t>2019</t>
    </r>
    <r>
      <rPr>
        <b/>
        <sz val="14"/>
        <color indexed="8"/>
        <rFont val="宋体"/>
        <family val="0"/>
      </rPr>
      <t>年东区政府性基金预算收入执行情况表</t>
    </r>
  </si>
  <si>
    <r>
      <t>2019</t>
    </r>
    <r>
      <rPr>
        <b/>
        <sz val="14"/>
        <color indexed="8"/>
        <rFont val="宋体"/>
        <family val="0"/>
      </rPr>
      <t>年东区政府性基金预算支出执行情况表</t>
    </r>
  </si>
  <si>
    <t>政府性基金预算支出合计</t>
  </si>
  <si>
    <t>政府性基金预算收入合计</t>
  </si>
  <si>
    <t>实际执行数</t>
  </si>
  <si>
    <t>实际执行数</t>
  </si>
  <si>
    <t>收入总计</t>
  </si>
  <si>
    <t>支出总计</t>
  </si>
  <si>
    <t>2019年东区政府性基金预算收支执行情况平衡表</t>
  </si>
  <si>
    <t>2019年东区国有资本经营预算收支执行情况表</t>
  </si>
  <si>
    <t>实际执行数</t>
  </si>
  <si>
    <t>一般公共预算收入合计</t>
  </si>
  <si>
    <t>一般公共预算支出合计</t>
  </si>
  <si>
    <t>2020年东区一般公共预算收支平衡表</t>
  </si>
  <si>
    <t>预算数</t>
  </si>
  <si>
    <t>预算数</t>
  </si>
  <si>
    <t>单位：万元</t>
  </si>
  <si>
    <t>预算科目</t>
  </si>
  <si>
    <t>实际执行数</t>
  </si>
  <si>
    <t xml:space="preserve">  一、返还性收入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</si>
  <si>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</si>
  <si>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</si>
  <si>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</si>
  <si>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</si>
  <si>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</si>
  <si>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其他税收返还收入</t>
  </si>
  <si>
    <t xml:space="preserve">  二、一般性转移支付收入</t>
  </si>
  <si>
    <t xml:space="preserve">    均衡性转移支付收入</t>
  </si>
  <si>
    <t xml:space="preserve">    县级基本财力保障机制奖补资金收入</t>
  </si>
  <si>
    <t xml:space="preserve">    结算补助收入</t>
  </si>
  <si>
    <r>
      <t xml:space="preserve"> </t>
    </r>
    <r>
      <rPr>
        <sz val="10"/>
        <color indexed="8"/>
        <rFont val="宋体"/>
        <family val="0"/>
      </rPr>
      <t xml:space="preserve">   资源枯竭型城市转移支付</t>
    </r>
  </si>
  <si>
    <t xml:space="preserve">    企业事业单位划转补助收入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</si>
  <si>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</si>
  <si>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</si>
  <si>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</si>
  <si>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</si>
  <si>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</si>
  <si>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重点生态功能区转移支付收入</t>
  </si>
  <si>
    <t xml:space="preserve">    固定数额补助收入</t>
  </si>
  <si>
    <t xml:space="preserve">    其他一般性转移支付收入</t>
  </si>
  <si>
    <t xml:space="preserve">  三、专项转移支付收入</t>
  </si>
  <si>
    <t xml:space="preserve">    一般公共服务</t>
  </si>
  <si>
    <t xml:space="preserve">    外交</t>
  </si>
  <si>
    <t xml:space="preserve">    国防</t>
  </si>
  <si>
    <t xml:space="preserve">    公共安全</t>
  </si>
  <si>
    <t xml:space="preserve">    教育</t>
  </si>
  <si>
    <t xml:space="preserve">    科学技术</t>
  </si>
  <si>
    <t xml:space="preserve">    社会保障和就业</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</si>
  <si>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</si>
  <si>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</si>
  <si>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</si>
  <si>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</si>
  <si>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</si>
  <si>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</si>
  <si>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</si>
  <si>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住房保障</t>
  </si>
  <si>
    <t xml:space="preserve">    粮油物资储备</t>
  </si>
  <si>
    <t xml:space="preserve">    其他收入</t>
  </si>
  <si>
    <t>合计</t>
  </si>
  <si>
    <t>2019年上级对东区税收返还和转移支付补助执行情况表</t>
  </si>
  <si>
    <t>预算科目</t>
  </si>
  <si>
    <t>实际执行数</t>
  </si>
  <si>
    <t>合计</t>
  </si>
  <si>
    <t>2019年上级对东区政府性基金转移支付补助执行情况表</t>
  </si>
  <si>
    <t>单位：万元</t>
  </si>
  <si>
    <t>预算数</t>
  </si>
  <si>
    <t xml:space="preserve">  一、返还性收入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</si>
  <si>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</si>
  <si>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</si>
  <si>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</si>
  <si>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</si>
  <si>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</si>
  <si>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其他税收返还收入</t>
  </si>
  <si>
    <t xml:space="preserve">  二、一般性转移支付收入</t>
  </si>
  <si>
    <t xml:space="preserve">    均衡性转移支付收入</t>
  </si>
  <si>
    <t xml:space="preserve">    县级基本财力保障机制奖补资金收入</t>
  </si>
  <si>
    <t xml:space="preserve">    结算补助收入</t>
  </si>
  <si>
    <r>
      <t xml:space="preserve"> </t>
    </r>
    <r>
      <rPr>
        <sz val="10"/>
        <rFont val="宋体"/>
        <family val="0"/>
      </rPr>
      <t xml:space="preserve">   资源枯竭型城市转移支付补助收入</t>
    </r>
  </si>
  <si>
    <t xml:space="preserve">    企业事业单位划转补助收入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</si>
  <si>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</si>
  <si>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</si>
  <si>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</si>
  <si>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</si>
  <si>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</si>
  <si>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重点生态功能区转移支付收入</t>
  </si>
  <si>
    <t xml:space="preserve">    固定数额补助收入</t>
  </si>
  <si>
    <t xml:space="preserve">    其他一般性转移支付收入</t>
  </si>
  <si>
    <t xml:space="preserve">  三、专项转移支付收入</t>
  </si>
  <si>
    <t>单位：万元</t>
  </si>
  <si>
    <r>
      <t xml:space="preserve">      </t>
    </r>
    <r>
      <rPr>
        <sz val="11"/>
        <color indexed="8"/>
        <rFont val="宋体"/>
        <family val="0"/>
      </rPr>
      <t xml:space="preserve"> </t>
    </r>
    <r>
      <rPr>
        <sz val="11"/>
        <color indexed="8"/>
        <rFont val="宋体"/>
        <family val="0"/>
      </rPr>
      <t xml:space="preserve"> 会议费</t>
    </r>
  </si>
  <si>
    <t>预算数</t>
  </si>
  <si>
    <t>政府性基金预算收入</t>
  </si>
  <si>
    <t>政府性基金预算支出</t>
  </si>
  <si>
    <t>上级补助收入</t>
  </si>
  <si>
    <t>上解上级支出</t>
  </si>
  <si>
    <t xml:space="preserve">    政府性基金补助收入</t>
  </si>
  <si>
    <t>上年结余收入</t>
  </si>
  <si>
    <t>调入资金</t>
  </si>
  <si>
    <t>调出资金</t>
  </si>
  <si>
    <t>债务收入</t>
  </si>
  <si>
    <t>债务还本支出</t>
  </si>
  <si>
    <t xml:space="preserve">    地方政府债务收入</t>
  </si>
  <si>
    <t xml:space="preserve">  地方政府专项债务还本支出</t>
  </si>
  <si>
    <t>债务转贷收入</t>
  </si>
  <si>
    <t>债务转贷支出</t>
  </si>
  <si>
    <t xml:space="preserve">    地方政府专项债务转贷收入</t>
  </si>
  <si>
    <t>年终结余</t>
  </si>
  <si>
    <t>收入总计</t>
  </si>
  <si>
    <t>支出总计</t>
  </si>
  <si>
    <t>2020年东区政府性基金预算收支平衡表</t>
  </si>
  <si>
    <t xml:space="preserve">    灾害防治及应急管理</t>
  </si>
  <si>
    <t xml:space="preserve">    文化旅游体育与传媒</t>
  </si>
  <si>
    <t xml:space="preserve">    卫生健康</t>
  </si>
  <si>
    <t xml:space="preserve">    自然资源海洋气象等</t>
  </si>
  <si>
    <t xml:space="preserve">  结算补助</t>
  </si>
  <si>
    <t>一、一般性转移收入</t>
  </si>
  <si>
    <t>二、专项转移支付收入</t>
  </si>
  <si>
    <t xml:space="preserve">  国家电影事业发展专项资金收入</t>
  </si>
  <si>
    <t xml:space="preserve">  小型水库移民扶助基金收入</t>
  </si>
  <si>
    <t xml:space="preserve">  国有土地使用权出让收入</t>
  </si>
  <si>
    <t xml:space="preserve">  国有土地收益基金收入</t>
  </si>
  <si>
    <t xml:space="preserve">  农业土地开发资金收入</t>
  </si>
  <si>
    <t xml:space="preserve">  城市基础设施配套费收入</t>
  </si>
  <si>
    <t xml:space="preserve">  大中型水库库区基金收入</t>
  </si>
  <si>
    <t xml:space="preserve">  国家重大水利工程建设基金收入</t>
  </si>
  <si>
    <t xml:space="preserve">  车辆通行费</t>
  </si>
  <si>
    <t xml:space="preserve">  港口建设费收入</t>
  </si>
  <si>
    <t xml:space="preserve">  民航发展基金收入</t>
  </si>
  <si>
    <t xml:space="preserve">  农网还贷资金收入</t>
  </si>
  <si>
    <t xml:space="preserve">  旅游发展基金收入</t>
  </si>
  <si>
    <t xml:space="preserve">  彩票公益金收入</t>
  </si>
  <si>
    <t xml:space="preserve">  其他政府性基金收入</t>
  </si>
  <si>
    <t xml:space="preserve">  大中型水库移民后期扶持基金收入</t>
  </si>
  <si>
    <r>
      <t>2020</t>
    </r>
    <r>
      <rPr>
        <b/>
        <sz val="16"/>
        <rFont val="宋体"/>
        <family val="0"/>
      </rPr>
      <t>年上级对东区政府性基金转移支付补助预算表</t>
    </r>
  </si>
  <si>
    <t>调整预算数</t>
  </si>
  <si>
    <t>上年决算数</t>
  </si>
  <si>
    <t>增减额</t>
  </si>
  <si>
    <t>备  注</t>
  </si>
  <si>
    <t>增减</t>
  </si>
  <si>
    <t>同口径增长6.26%。</t>
  </si>
  <si>
    <t>上年决算数</t>
  </si>
  <si>
    <t>增减额</t>
  </si>
  <si>
    <t>增减</t>
  </si>
  <si>
    <t>调整预算数</t>
  </si>
  <si>
    <t>预算科目</t>
  </si>
  <si>
    <t>预算科目</t>
  </si>
  <si>
    <t>说明：东区2019年无国有资本经营预算收支。</t>
  </si>
  <si>
    <t>2020年东区一般公共预算收入草案表</t>
  </si>
  <si>
    <t>2020年东区一般公共预算支出草案表</t>
  </si>
  <si>
    <t>2020年东区一般公共预算基本支出草案表</t>
  </si>
  <si>
    <t>其中：市财政预通知专项补助资金</t>
  </si>
  <si>
    <r>
      <t>2020</t>
    </r>
    <r>
      <rPr>
        <b/>
        <sz val="14"/>
        <rFont val="宋体"/>
        <family val="0"/>
      </rPr>
      <t>年上级对东区税收返还和转移支付补助预算表</t>
    </r>
  </si>
  <si>
    <t>2020年东区政府性基金预算收入草案表</t>
  </si>
  <si>
    <t>政府性基金预算收入合计</t>
  </si>
  <si>
    <t>2020年东区政府性基金预算支出草案表</t>
  </si>
  <si>
    <t>政府性基金预算支出合计</t>
  </si>
  <si>
    <t>2020年东区国有资本经营预算收支草案表</t>
  </si>
  <si>
    <t>转移支付名称</t>
  </si>
  <si>
    <t>预算数</t>
  </si>
  <si>
    <t>合计</t>
  </si>
  <si>
    <t>一、（市、县）对下转移支付</t>
  </si>
  <si>
    <t>（一）（市、县）对下一般性转移支付</t>
  </si>
  <si>
    <t xml:space="preserve"> 其中：均衡性转移支付</t>
  </si>
  <si>
    <t>体制结算补助</t>
  </si>
  <si>
    <t>……</t>
  </si>
  <si>
    <t>（二）（市、县）对下专项转移支付</t>
  </si>
  <si>
    <t xml:space="preserve"> 其中：民族事业发展资金</t>
  </si>
  <si>
    <t>青少年事业发展专项资金</t>
  </si>
  <si>
    <t>基层行政单位救灾专项资金</t>
  </si>
  <si>
    <t>妇女儿童事业发展专项资金</t>
  </si>
  <si>
    <t>质量技术监督专项资金</t>
  </si>
  <si>
    <t>技术改造与转型升级资金</t>
  </si>
  <si>
    <t>安全生产专项资金</t>
  </si>
  <si>
    <t>中国制造2025四川行动计划资金</t>
  </si>
  <si>
    <t>重点产业发展资金</t>
  </si>
  <si>
    <t>工业经济运行应急与要素保障资金</t>
  </si>
  <si>
    <t>科技服务业发展资金</t>
  </si>
  <si>
    <t>煤炭工业可持续发展资金</t>
  </si>
  <si>
    <t>中小企业发展专项资金</t>
  </si>
  <si>
    <t>二、（市、县）对下税收返还</t>
  </si>
  <si>
    <t>消费税和增值税税收返还</t>
  </si>
  <si>
    <t>所得税基数返还</t>
  </si>
  <si>
    <t>成品油税费改革税收返还</t>
  </si>
  <si>
    <t>增值税“五五分享”税收返还</t>
  </si>
  <si>
    <t>2020年攀枝花市东区对下税收返还和转移支付补助预算表</t>
  </si>
  <si>
    <t>注：东区无此项预算。</t>
  </si>
  <si>
    <t>单位：万元</t>
  </si>
  <si>
    <t>地  区</t>
  </si>
  <si>
    <t>预算数</t>
  </si>
  <si>
    <t>xx（区、县）</t>
  </si>
  <si>
    <t>待清算分配数</t>
  </si>
  <si>
    <t>合计</t>
  </si>
  <si>
    <t>2020年攀枝花市东区转移支付分地区预算数</t>
  </si>
  <si>
    <t>注：东区无此项预算。</t>
  </si>
  <si>
    <t>单位：万元</t>
  </si>
  <si>
    <t xml:space="preserve">项  目  </t>
  </si>
  <si>
    <t>预算数</t>
  </si>
  <si>
    <t>合   计</t>
  </si>
  <si>
    <t>一、（市、县）本级支出</t>
  </si>
  <si>
    <t xml:space="preserve">   一般公共服务支出</t>
  </si>
  <si>
    <t xml:space="preserve">   外交支出</t>
  </si>
  <si>
    <t xml:space="preserve">  公共安全支出</t>
  </si>
  <si>
    <t xml:space="preserve">  教育支出</t>
  </si>
  <si>
    <t xml:space="preserve">  科学技术支出</t>
  </si>
  <si>
    <t xml:space="preserve">  文化体育与传媒支出</t>
  </si>
  <si>
    <t xml:space="preserve">  社会保障和就业支出</t>
  </si>
  <si>
    <t xml:space="preserve">  医疗与计划生育支出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</si>
  <si>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</si>
  <si>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</si>
  <si>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</si>
  <si>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</si>
  <si>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</si>
  <si>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</si>
  <si>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</si>
  <si>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国土海洋气象等支出</t>
  </si>
  <si>
    <t xml:space="preserve">  住房保障支出</t>
  </si>
  <si>
    <t xml:space="preserve">  粮油物资储备支出</t>
  </si>
  <si>
    <t xml:space="preserve">  其他支出</t>
  </si>
  <si>
    <t>二、对下转移支付</t>
  </si>
  <si>
    <t xml:space="preserve">2020年攀枝花市东区预算内基本建设支出预算表 </t>
  </si>
  <si>
    <t>预算数</t>
  </si>
  <si>
    <t>预 算 科 目</t>
  </si>
  <si>
    <t xml:space="preserve">   一、国家电影事业发展专项资金安排支出</t>
  </si>
  <si>
    <t xml:space="preserve">   二、大中型水库移民后期扶持基金支出</t>
  </si>
  <si>
    <t xml:space="preserve">   三、小型水库移民扶助基金安排支出</t>
  </si>
  <si>
    <t xml:space="preserve">   四、国有土地使用权出让收入安排的支出</t>
  </si>
  <si>
    <t xml:space="preserve">   五、城市公用事业附加安排的支出</t>
  </si>
  <si>
    <t xml:space="preserve">   六、国有土地收益基金安排的支出</t>
  </si>
  <si>
    <r>
      <t xml:space="preserve">   </t>
    </r>
    <r>
      <rPr>
        <sz val="12"/>
        <rFont val="宋体"/>
        <family val="0"/>
      </rPr>
      <t>七、农业土地开发资金安排的支出</t>
    </r>
  </si>
  <si>
    <t xml:space="preserve">   八、城市基础设施配套费安排的支出</t>
  </si>
  <si>
    <r>
      <t xml:space="preserve">   </t>
    </r>
    <r>
      <rPr>
        <sz val="12"/>
        <rFont val="宋体"/>
        <family val="0"/>
      </rPr>
      <t>九、污水处理费安排的支出</t>
    </r>
  </si>
  <si>
    <t xml:space="preserve">   十、大中型水库库区基金安排的支出</t>
  </si>
  <si>
    <t xml:space="preserve">   十一、国家重大水利工程建设基金安排的支出</t>
  </si>
  <si>
    <t xml:space="preserve">   十二、车辆通行费安排的支出</t>
  </si>
  <si>
    <t xml:space="preserve">   十三、港口建设费安排的支出</t>
  </si>
  <si>
    <r>
      <t xml:space="preserve">   </t>
    </r>
    <r>
      <rPr>
        <sz val="12"/>
        <rFont val="宋体"/>
        <family val="0"/>
      </rPr>
      <t>十四、民航发展基金支出</t>
    </r>
  </si>
  <si>
    <r>
      <t xml:space="preserve">   </t>
    </r>
    <r>
      <rPr>
        <sz val="12"/>
        <rFont val="宋体"/>
        <family val="0"/>
      </rPr>
      <t>十五、新型墙体材料专项基金安排的支出</t>
    </r>
  </si>
  <si>
    <t xml:space="preserve">   十六、农网还贷资金支出</t>
  </si>
  <si>
    <t xml:space="preserve">   十七、其他政府性基金安排的支出</t>
  </si>
  <si>
    <t xml:space="preserve">   十八、彩票发行销售机构业务费安排的支出</t>
  </si>
  <si>
    <t xml:space="preserve">   十九、彩票公益金安排的支出</t>
  </si>
  <si>
    <t>2020年攀枝花市东区对下政府性基金转移支付补助预算表</t>
  </si>
  <si>
    <t>单位：万元</t>
  </si>
  <si>
    <r>
      <t>预</t>
    </r>
    <r>
      <rPr>
        <b/>
        <sz val="12"/>
        <rFont val="Times New Roman"/>
        <family val="1"/>
      </rPr>
      <t xml:space="preserve">    </t>
    </r>
    <r>
      <rPr>
        <b/>
        <sz val="12"/>
        <rFont val="宋体"/>
        <family val="0"/>
      </rPr>
      <t>算</t>
    </r>
    <r>
      <rPr>
        <b/>
        <sz val="12"/>
        <rFont val="Times New Roman"/>
        <family val="1"/>
      </rPr>
      <t xml:space="preserve">    </t>
    </r>
    <r>
      <rPr>
        <b/>
        <sz val="12"/>
        <rFont val="宋体"/>
        <family val="0"/>
      </rPr>
      <t>科</t>
    </r>
    <r>
      <rPr>
        <b/>
        <sz val="12"/>
        <rFont val="Times New Roman"/>
        <family val="1"/>
      </rPr>
      <t xml:space="preserve">    </t>
    </r>
    <r>
      <rPr>
        <b/>
        <sz val="12"/>
        <rFont val="宋体"/>
        <family val="0"/>
      </rPr>
      <t>目</t>
    </r>
  </si>
  <si>
    <t>简要说明</t>
  </si>
  <si>
    <t>一、企业职工基本养老保险基金收入</t>
  </si>
  <si>
    <t xml:space="preserve">    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</si>
  <si>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</si>
  <si>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</si>
  <si>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</si>
  <si>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</si>
  <si>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</si>
  <si>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 xml:space="preserve">    其中：失业保险费收入</t>
  </si>
  <si>
    <t xml:space="preserve">          失业保险基金财政补贴收入</t>
  </si>
  <si>
    <t xml:space="preserve">          失业保险基金利息收入</t>
  </si>
  <si>
    <t xml:space="preserve">          其他失业保险基金收入</t>
  </si>
  <si>
    <r>
      <t xml:space="preserve"> </t>
    </r>
    <r>
      <rPr>
        <sz val="11"/>
        <color theme="1"/>
        <rFont val="Calibri"/>
        <family val="0"/>
      </rPr>
      <t xml:space="preserve">         下级上解收入</t>
    </r>
  </si>
  <si>
    <t>三、城镇职工基本医疗保险基金收入</t>
  </si>
  <si>
    <t xml:space="preserve">    其中：城镇职工基本医疗保险费收入</t>
  </si>
  <si>
    <t xml:space="preserve">          城镇职工基本医疗保险基金财政补贴收入</t>
  </si>
  <si>
    <t xml:space="preserve">          城镇职工基本医疗保险基金利息收入</t>
  </si>
  <si>
    <t xml:space="preserve">          其他城镇职工基本医疗保险基金收入</t>
  </si>
  <si>
    <t>四、工伤保险基金收入</t>
  </si>
  <si>
    <t xml:space="preserve">    其中：工伤保险费收入</t>
  </si>
  <si>
    <t xml:space="preserve">          工伤保险基金财政补贴收入</t>
  </si>
  <si>
    <t xml:space="preserve">          工伤保险基金利息收入</t>
  </si>
  <si>
    <t xml:space="preserve">          其他工伤保险基金收入</t>
  </si>
  <si>
    <r>
      <t xml:space="preserve"> </t>
    </r>
    <r>
      <rPr>
        <sz val="11"/>
        <color theme="1"/>
        <rFont val="Calibri"/>
        <family val="0"/>
      </rPr>
      <t xml:space="preserve">         下级上解收入</t>
    </r>
  </si>
  <si>
    <t>五、机关事业单位基本养老保险基金收入</t>
  </si>
  <si>
    <t xml:space="preserve">    其中：机关事业单位基本养老保险费收入</t>
  </si>
  <si>
    <t xml:space="preserve">          机关事业单位基本养老保险基金财政补助收入</t>
  </si>
  <si>
    <t xml:space="preserve">          机关事业单位基本养老保险基金利息收入</t>
  </si>
  <si>
    <t xml:space="preserve">          机关事业单位基本养老保险基金委托投资收益</t>
  </si>
  <si>
    <t xml:space="preserve">          其他机关事业单位基本养老保险基金收入</t>
  </si>
  <si>
    <t>社会保险基金收入合计</t>
  </si>
  <si>
    <t>2020年攀枝花市东区社会保险基金收入预算表</t>
  </si>
  <si>
    <t>一、企业职工基本养老保险基金支出</t>
  </si>
  <si>
    <t xml:space="preserve">    其中：基本养老金</t>
  </si>
  <si>
    <t xml:space="preserve">          医疗补助金</t>
  </si>
  <si>
    <t xml:space="preserve">          丧葬抚恤补助</t>
  </si>
  <si>
    <t xml:space="preserve">          其他企业职工基本养老保险基金支出</t>
  </si>
  <si>
    <t>二、失业保险基金支出</t>
  </si>
  <si>
    <t xml:space="preserve">    其中：失业保险金</t>
  </si>
  <si>
    <t xml:space="preserve">          医疗保险费</t>
  </si>
  <si>
    <t xml:space="preserve">          职业培训和职业介绍补贴</t>
  </si>
  <si>
    <t xml:space="preserve">          其他失业保险基金支出</t>
  </si>
  <si>
    <t xml:space="preserve">          补助下级支出</t>
  </si>
  <si>
    <t>三、城镇职工基本医疗保险基金支出</t>
  </si>
  <si>
    <t xml:space="preserve">    其中：城镇职工基本医疗保险统筹基金待遇支出</t>
  </si>
  <si>
    <t xml:space="preserve">          城镇职工基本医疗保险个人账户基金待遇支出</t>
  </si>
  <si>
    <t xml:space="preserve">          其他城镇职工基本医疗保险基金支出</t>
  </si>
  <si>
    <t>四、工伤保险基金支出</t>
  </si>
  <si>
    <t xml:space="preserve">    其中：工伤保险待遇</t>
  </si>
  <si>
    <t xml:space="preserve">          劳动能力鉴定支出</t>
  </si>
  <si>
    <t xml:space="preserve">          工伤预防费用支出</t>
  </si>
  <si>
    <t xml:space="preserve">          其他工伤保险基金支出</t>
  </si>
  <si>
    <t xml:space="preserve">          补助下级支出</t>
  </si>
  <si>
    <r>
      <t xml:space="preserve">         </t>
    </r>
    <r>
      <rPr>
        <sz val="11"/>
        <color theme="1"/>
        <rFont val="Calibri"/>
        <family val="0"/>
      </rPr>
      <t xml:space="preserve"> 上解统筹基金支出</t>
    </r>
  </si>
  <si>
    <t>五、机关事业单位基本养老保险基金支出</t>
  </si>
  <si>
    <t xml:space="preserve">    其中：基本养老金支出</t>
  </si>
  <si>
    <t xml:space="preserve">          其他机关事业单位基本养老保险基金支出</t>
  </si>
  <si>
    <t>社会保险基金支出合计</t>
  </si>
  <si>
    <t>2020年攀枝花市东区社会保险基金支出预算表</t>
  </si>
  <si>
    <t>2019年攀枝花市东区社会保险基金收入预算执行情况表</t>
  </si>
  <si>
    <t>实际执行数</t>
  </si>
  <si>
    <t>2019年攀枝花市东区社会保险基金支出预算执行情况表</t>
  </si>
  <si>
    <t>2019年攀枝花市东区地方政府一般债务余额情况表</t>
  </si>
  <si>
    <t>项目</t>
  </si>
  <si>
    <t>金额</t>
  </si>
  <si>
    <t xml:space="preserve">一、2018年末地方政府一般债务余额 </t>
  </si>
  <si>
    <t xml:space="preserve">二、2019年地方政府一般债务举借额 </t>
  </si>
  <si>
    <t xml:space="preserve">三、2019年地方政府一般债务偿还减少额 </t>
  </si>
  <si>
    <t>四、2019年末地方政府一般债务余额</t>
  </si>
  <si>
    <t xml:space="preserve"> 注：本表反映的举借额和偿还额均包含再融资置换债券。</t>
  </si>
  <si>
    <t xml:space="preserve">   </t>
  </si>
  <si>
    <t>2019年攀枝花市东区地方政府一般债务分地区限额表</t>
  </si>
  <si>
    <t xml:space="preserve"> 地 区 </t>
  </si>
  <si>
    <t xml:space="preserve"> 2019年限额</t>
  </si>
  <si>
    <t>东区</t>
  </si>
  <si>
    <t>合计</t>
  </si>
  <si>
    <t>2019年攀枝花市东区地方政府专项债务余额情况表</t>
  </si>
  <si>
    <t xml:space="preserve">一、2018年末地方政府专项债务余额 </t>
  </si>
  <si>
    <t xml:space="preserve">二、2019年地方政府专项债务举借额 </t>
  </si>
  <si>
    <t xml:space="preserve">三、2019年地方政府专项债务偿还减少额 </t>
  </si>
  <si>
    <t>四、2019年末地方政府专项债务余额</t>
  </si>
  <si>
    <t>2019年攀枝花市地方东区政府专项债务分地区限额表</t>
  </si>
  <si>
    <t>2019年攀枝花市东区地方政府债务余额情况汇总表</t>
  </si>
  <si>
    <t xml:space="preserve">项 目 </t>
  </si>
  <si>
    <t>金 额</t>
  </si>
  <si>
    <t xml:space="preserve">一、2018年末地方政府债务余额 </t>
  </si>
  <si>
    <t xml:space="preserve">二、2019年地方政府债务举借额 </t>
  </si>
  <si>
    <t>三、2019年地方政府债务偿还减少额</t>
  </si>
  <si>
    <t>四、2019年末地方政府债务余额</t>
  </si>
  <si>
    <t xml:space="preserve"> 注：本表反映举借额和偿还额均包含再融资置换债券。</t>
  </si>
  <si>
    <t>2019年攀枝花市东区地方政府债务分地区限额汇总表</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</si>
</sst>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
    <numFmt numFmtId="178" formatCode="0.0"/>
    <numFmt numFmtId="179" formatCode="_ * #,##0.0_ ;_ * \-#,##0.0_ ;_ * &quot;-&quot;?_ ;_ @_ "/>
    <numFmt numFmtId="180" formatCode="_ * #,##0.0_ ;_ * \-#,##0.0_ ;_ * &quot;-&quot;??_ ;_ @_ "/>
    <numFmt numFmtId="181" formatCode="0_);[Red]\(0\)"/>
    <numFmt numFmtId="182" formatCode="0_ "/>
    <numFmt numFmtId="183" formatCode="#,##0_ "/>
    <numFmt numFmtId="184" formatCode="0.00_ "/>
    <numFmt numFmtId="185" formatCode="0.0_ "/>
    <numFmt numFmtId="186" formatCode="0.0000000_ "/>
    <numFmt numFmtId="187" formatCode="0.000000_ "/>
    <numFmt numFmtId="188" formatCode="0.00000_ "/>
    <numFmt numFmtId="189" formatCode="0.0000_ "/>
    <numFmt numFmtId="190" formatCode="0.000_ "/>
    <numFmt numFmtId="191" formatCode="#,##0.000"/>
    <numFmt numFmtId="192" formatCode="#,##0.0"/>
    <numFmt numFmtId="193" formatCode="_ * #,##0.000_ ;_ * \-#,##0.000_ ;_ * &quot;-&quot;??_ ;_ @_ "/>
    <numFmt numFmtId="194" formatCode="_ * #,##0.0000_ ;_ * \-#,##0.0000_ ;_ * &quot;-&quot;??_ ;_ @_ "/>
    <numFmt numFmtId="195" formatCode="_ * #,##0.0000_ ;_ * \-#,##0.0000_ ;_ * &quot;-&quot;????_ ;_ @_ "/>
    <numFmt numFmtId="196" formatCode="0.00_ ;\-0.00"/>
    <numFmt numFmtId="197" formatCode="0;_谀"/>
    <numFmt numFmtId="198" formatCode="0;_렀"/>
    <numFmt numFmtId="199" formatCode="0;_̀"/>
    <numFmt numFmtId="200" formatCode="0.000%"/>
    <numFmt numFmtId="201" formatCode="#,##0_);[Red]\(#,##0\)"/>
    <numFmt numFmtId="202" formatCode="0;[Red]0"/>
    <numFmt numFmtId="203" formatCode="0.0000000000_ "/>
    <numFmt numFmtId="204" formatCode="0.000000000_ "/>
    <numFmt numFmtId="205" formatCode="0.00000000_ "/>
    <numFmt numFmtId="206" formatCode="0;_吀"/>
    <numFmt numFmtId="207" formatCode="0;_䰀"/>
    <numFmt numFmtId="208" formatCode="0.0000000000"/>
    <numFmt numFmtId="209" formatCode="&quot;Yes&quot;;&quot;Yes&quot;;&quot;No&quot;"/>
    <numFmt numFmtId="210" formatCode="&quot;True&quot;;&quot;True&quot;;&quot;False&quot;"/>
    <numFmt numFmtId="211" formatCode="&quot;On&quot;;&quot;On&quot;;&quot;Off&quot;"/>
    <numFmt numFmtId="212" formatCode="[$€-2]\ #,##0.00_);[Red]\([$€-2]\ #,##0.00\)"/>
    <numFmt numFmtId="213" formatCode="#,##0.00_ "/>
    <numFmt numFmtId="214" formatCode="0.000000"/>
    <numFmt numFmtId="215" formatCode="0.0000000"/>
    <numFmt numFmtId="216" formatCode="0.00000"/>
    <numFmt numFmtId="217" formatCode="0.0000"/>
    <numFmt numFmtId="218" formatCode="0.000"/>
    <numFmt numFmtId="219" formatCode="[$-804]yyyy&quot;年&quot;m&quot;月&quot;d&quot;日&quot;\ dddd"/>
    <numFmt numFmtId="220" formatCode="[$-804]AM/PM\ h:mm:ss"/>
    <numFmt numFmtId="221" formatCode="000000"/>
    <numFmt numFmtId="222" formatCode="____@"/>
    <numFmt numFmtId="223" formatCode="0.00_);[Red]\(0.00\)"/>
    <numFmt numFmtId="224" formatCode="_(* #,##0_);_(* \(#,##0\);_(* &quot;-&quot;_);_(@_)"/>
    <numFmt numFmtId="225" formatCode="_-* #,##0_-;\-* #,##0_-;_-* &quot;-&quot;_-;_-@_-"/>
    <numFmt numFmtId="226" formatCode="_-* #,##0.00_-;\-* #,##0.00_-;_-* &quot;-&quot;??_-;_-@_-"/>
    <numFmt numFmtId="227" formatCode="#,##0.00_ ;\-#,##0.00;;"/>
    <numFmt numFmtId="228" formatCode="#,##0.00_ ;\-#,##0.00"/>
    <numFmt numFmtId="229" formatCode="#,##0.000000000000_ "/>
  </numFmts>
  <fonts count="108">
    <font>
      <sz val="11"/>
      <color theme="1"/>
      <name val="Calibri"/>
      <family val="0"/>
    </font>
    <font>
      <sz val="11"/>
      <color indexed="8"/>
      <name val="宋体"/>
      <family val="0"/>
    </font>
    <font>
      <sz val="9"/>
      <name val="宋体"/>
      <family val="0"/>
    </font>
    <font>
      <b/>
      <sz val="10"/>
      <name val="宋体"/>
      <family val="0"/>
    </font>
    <font>
      <sz val="10"/>
      <name val="宋体"/>
      <family val="0"/>
    </font>
    <font>
      <b/>
      <sz val="11"/>
      <color indexed="8"/>
      <name val="宋体"/>
      <family val="0"/>
    </font>
    <font>
      <sz val="10"/>
      <color indexed="8"/>
      <name val="宋体"/>
      <family val="0"/>
    </font>
    <font>
      <b/>
      <sz val="10"/>
      <color indexed="8"/>
      <name val="宋体"/>
      <family val="0"/>
    </font>
    <font>
      <b/>
      <sz val="14"/>
      <color indexed="8"/>
      <name val="宋体"/>
      <family val="0"/>
    </font>
    <font>
      <sz val="12"/>
      <name val="宋体"/>
      <family val="0"/>
    </font>
    <font>
      <b/>
      <sz val="11"/>
      <name val="宋体"/>
      <family val="0"/>
    </font>
    <font>
      <sz val="12"/>
      <color indexed="8"/>
      <name val="黑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name val="宋体"/>
      <family val="0"/>
    </font>
    <font>
      <b/>
      <sz val="12"/>
      <color indexed="8"/>
      <name val="宋体"/>
      <family val="0"/>
    </font>
    <font>
      <sz val="14"/>
      <color indexed="8"/>
      <name val="宋体"/>
      <family val="0"/>
    </font>
    <font>
      <sz val="11"/>
      <name val="宋体"/>
      <family val="0"/>
    </font>
    <font>
      <sz val="12"/>
      <color indexed="8"/>
      <name val="宋体"/>
      <family val="0"/>
    </font>
    <font>
      <sz val="19"/>
      <color indexed="8"/>
      <name val="方正小标宋简体"/>
      <family val="4"/>
    </font>
    <font>
      <sz val="17"/>
      <color indexed="8"/>
      <name val="方正小标宋简体"/>
      <family val="4"/>
    </font>
    <font>
      <sz val="15"/>
      <color indexed="8"/>
      <name val="方正小标宋简体"/>
      <family val="4"/>
    </font>
    <font>
      <b/>
      <sz val="10.5"/>
      <name val="宋体"/>
      <family val="0"/>
    </font>
    <font>
      <b/>
      <sz val="10.5"/>
      <color indexed="8"/>
      <name val="宋体"/>
      <family val="0"/>
    </font>
    <font>
      <b/>
      <sz val="16"/>
      <name val="宋体"/>
      <family val="0"/>
    </font>
    <font>
      <b/>
      <sz val="12"/>
      <name val="黑体"/>
      <family val="0"/>
    </font>
    <font>
      <sz val="12"/>
      <name val="黑体"/>
      <family val="0"/>
    </font>
    <font>
      <sz val="12"/>
      <color indexed="10"/>
      <name val="黑体"/>
      <family val="0"/>
    </font>
    <font>
      <b/>
      <sz val="14"/>
      <name val="宋体"/>
      <family val="0"/>
    </font>
    <font>
      <u val="single"/>
      <sz val="11"/>
      <color indexed="12"/>
      <name val="宋体"/>
      <family val="0"/>
    </font>
    <font>
      <u val="single"/>
      <sz val="11"/>
      <color indexed="20"/>
      <name val="宋体"/>
      <family val="0"/>
    </font>
    <font>
      <sz val="10"/>
      <color indexed="8"/>
      <name val="SimSun"/>
      <family val="0"/>
    </font>
    <font>
      <sz val="8"/>
      <color indexed="8"/>
      <name val="SimSun"/>
      <family val="0"/>
    </font>
    <font>
      <sz val="9"/>
      <color indexed="8"/>
      <name val="SimSun"/>
      <family val="0"/>
    </font>
    <font>
      <sz val="10"/>
      <color indexed="10"/>
      <name val="宋体"/>
      <family val="0"/>
    </font>
    <font>
      <b/>
      <sz val="16"/>
      <color indexed="8"/>
      <name val="宋体"/>
      <family val="0"/>
    </font>
    <font>
      <b/>
      <sz val="20"/>
      <color indexed="8"/>
      <name val="宋体"/>
      <family val="0"/>
    </font>
    <font>
      <b/>
      <sz val="12"/>
      <name val="宋体"/>
      <family val="0"/>
    </font>
    <font>
      <sz val="10"/>
      <name val="Helv"/>
      <family val="2"/>
    </font>
    <font>
      <sz val="7"/>
      <name val="Small Fonts"/>
      <family val="2"/>
    </font>
    <font>
      <sz val="10"/>
      <name val="MS Sans Serif"/>
      <family val="2"/>
    </font>
    <font>
      <sz val="10"/>
      <color indexed="8"/>
      <name val="Calibri"/>
      <family val="2"/>
    </font>
    <font>
      <sz val="12"/>
      <color indexed="20"/>
      <name val="宋体"/>
      <family val="0"/>
    </font>
    <font>
      <sz val="11"/>
      <color indexed="16"/>
      <name val="宋体"/>
      <family val="0"/>
    </font>
    <font>
      <sz val="11"/>
      <color indexed="14"/>
      <name val="宋体"/>
      <family val="0"/>
    </font>
    <font>
      <sz val="10"/>
      <color indexed="20"/>
      <name val="Calibri"/>
      <family val="2"/>
    </font>
    <font>
      <sz val="10"/>
      <name val="Arial"/>
      <family val="2"/>
    </font>
    <font>
      <sz val="12"/>
      <name val="Times New Roman"/>
      <family val="1"/>
    </font>
    <font>
      <sz val="12"/>
      <color indexed="17"/>
      <name val="宋体"/>
      <family val="0"/>
    </font>
    <font>
      <sz val="10"/>
      <color indexed="17"/>
      <name val="Calibri"/>
      <family val="2"/>
    </font>
    <font>
      <sz val="12"/>
      <name val="Courier"/>
      <family val="3"/>
    </font>
    <font>
      <b/>
      <sz val="20"/>
      <name val="宋体"/>
      <family val="0"/>
    </font>
    <font>
      <b/>
      <sz val="12"/>
      <name val="Times New Roman"/>
      <family val="1"/>
    </font>
    <font>
      <b/>
      <sz val="18"/>
      <color indexed="8"/>
      <name val="宋体"/>
      <family val="0"/>
    </font>
    <font>
      <b/>
      <sz val="13"/>
      <color indexed="8"/>
      <name val="宋体"/>
      <family val="0"/>
    </font>
    <font>
      <sz val="13"/>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b/>
      <sz val="10"/>
      <color theme="1"/>
      <name val="Calibri"/>
      <family val="0"/>
    </font>
    <font>
      <sz val="10"/>
      <color rgb="FF000000"/>
      <name val="SimSun"/>
      <family val="0"/>
    </font>
    <font>
      <sz val="8"/>
      <color rgb="FF000000"/>
      <name val="SimSun"/>
      <family val="0"/>
    </font>
    <font>
      <sz val="9"/>
      <color rgb="FF000000"/>
      <name val="SimSun"/>
      <family val="0"/>
    </font>
    <font>
      <sz val="12"/>
      <color theme="1"/>
      <name val="黑体"/>
      <family val="0"/>
    </font>
    <font>
      <sz val="10"/>
      <color theme="1"/>
      <name val="宋体"/>
      <family val="0"/>
    </font>
    <font>
      <sz val="12"/>
      <color theme="1"/>
      <name val="宋体"/>
      <family val="0"/>
    </font>
    <font>
      <b/>
      <sz val="11"/>
      <color theme="1"/>
      <name val="宋体"/>
      <family val="0"/>
    </font>
    <font>
      <sz val="11"/>
      <color theme="1"/>
      <name val="宋体"/>
      <family val="0"/>
    </font>
    <font>
      <sz val="10"/>
      <color rgb="FFFF0000"/>
      <name val="宋体"/>
      <family val="0"/>
    </font>
    <font>
      <b/>
      <sz val="11"/>
      <name val="Calibri"/>
      <family val="0"/>
    </font>
    <font>
      <b/>
      <sz val="10"/>
      <name val="Calibri"/>
      <family val="0"/>
    </font>
    <font>
      <sz val="10"/>
      <name val="Calibri"/>
      <family val="0"/>
    </font>
    <font>
      <b/>
      <sz val="10"/>
      <color indexed="8"/>
      <name val="Calibri"/>
      <family val="0"/>
    </font>
    <font>
      <b/>
      <sz val="16"/>
      <color theme="1"/>
      <name val="Calibri"/>
      <family val="0"/>
    </font>
    <font>
      <b/>
      <sz val="14"/>
      <name val="Calibri"/>
      <family val="0"/>
    </font>
    <font>
      <b/>
      <sz val="20"/>
      <color theme="1"/>
      <name val="Calibri"/>
      <family val="0"/>
    </font>
    <font>
      <sz val="12"/>
      <color theme="1"/>
      <name val="Calibri"/>
      <family val="0"/>
    </font>
    <font>
      <b/>
      <sz val="12"/>
      <color theme="1"/>
      <name val="Calibri"/>
      <family val="0"/>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style="thin"/>
      <top style="thin"/>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s>
  <cellStyleXfs count="1093">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70" fillId="28"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70" fillId="2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70" fillId="30"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70" fillId="3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70" fillId="3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70" fillId="3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0" fillId="38" borderId="1" applyNumberFormat="0" applyAlignment="0" applyProtection="0"/>
    <xf numFmtId="0" fontId="20" fillId="38" borderId="1" applyNumberFormat="0" applyAlignment="0" applyProtection="0"/>
    <xf numFmtId="0" fontId="20" fillId="38" borderId="1" applyNumberFormat="0" applyAlignment="0" applyProtection="0"/>
    <xf numFmtId="0" fontId="21" fillId="39" borderId="2" applyNumberFormat="0" applyAlignment="0" applyProtection="0"/>
    <xf numFmtId="0" fontId="21" fillId="39" borderId="2" applyNumberFormat="0" applyAlignment="0" applyProtection="0"/>
    <xf numFmtId="0" fontId="21" fillId="39"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40" borderId="0" applyNumberFormat="0" applyBorder="0" applyAlignment="0" applyProtection="0"/>
    <xf numFmtId="0" fontId="25" fillId="40" borderId="0" applyNumberFormat="0" applyBorder="0" applyAlignment="0" applyProtection="0"/>
    <xf numFmtId="37" fontId="53" fillId="0" borderId="0">
      <alignment/>
      <protection/>
    </xf>
    <xf numFmtId="0" fontId="54" fillId="0" borderId="0">
      <alignment/>
      <protection/>
    </xf>
    <xf numFmtId="0" fontId="9" fillId="41" borderId="7" applyNumberFormat="0" applyFont="0" applyAlignment="0" applyProtection="0"/>
    <xf numFmtId="0" fontId="9" fillId="41" borderId="7" applyNumberFormat="0" applyFont="0" applyAlignment="0" applyProtection="0"/>
    <xf numFmtId="0" fontId="9" fillId="41" borderId="7" applyNumberFormat="0" applyFont="0" applyAlignment="0" applyProtection="0"/>
    <xf numFmtId="0" fontId="26" fillId="38" borderId="8" applyNumberFormat="0" applyAlignment="0" applyProtection="0"/>
    <xf numFmtId="0" fontId="26" fillId="38" borderId="8" applyNumberFormat="0" applyAlignment="0" applyProtection="0"/>
    <xf numFmtId="0" fontId="26" fillId="38" borderId="8"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9" fillId="0" borderId="0" applyFont="0" applyFill="0" applyBorder="0" applyAlignment="0" applyProtection="0"/>
    <xf numFmtId="0" fontId="71" fillId="0" borderId="0" applyNumberFormat="0" applyFill="0" applyBorder="0" applyAlignment="0" applyProtection="0"/>
    <xf numFmtId="0" fontId="72" fillId="0" borderId="10"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73" fillId="0" borderId="11"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74" fillId="0" borderId="12"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7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5" fillId="4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6"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vertical="center"/>
      <protection/>
    </xf>
    <xf numFmtId="0" fontId="9" fillId="0" borderId="0">
      <alignment/>
      <protection/>
    </xf>
    <xf numFmtId="0" fontId="1" fillId="0" borderId="0">
      <alignment vertical="center"/>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0" fillId="0" borderId="0">
      <alignment/>
      <protection/>
    </xf>
    <xf numFmtId="0" fontId="1" fillId="0" borderId="0">
      <alignment vertical="center"/>
      <protection/>
    </xf>
    <xf numFmtId="0" fontId="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1" fontId="1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protection/>
    </xf>
    <xf numFmtId="0" fontId="1" fillId="0" borderId="0">
      <alignment vertical="center"/>
      <protection/>
    </xf>
    <xf numFmtId="0" fontId="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76" fillId="0" borderId="0" applyNumberFormat="0" applyFill="0" applyBorder="0" applyAlignment="0" applyProtection="0"/>
    <xf numFmtId="0" fontId="77" fillId="4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62"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78" fillId="0" borderId="13"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9" fillId="44" borderId="14" applyNumberFormat="0" applyAlignment="0" applyProtection="0"/>
    <xf numFmtId="0" fontId="20" fillId="38" borderId="1" applyNumberFormat="0" applyAlignment="0" applyProtection="0"/>
    <xf numFmtId="0" fontId="20" fillId="38" borderId="1" applyNumberFormat="0" applyAlignment="0" applyProtection="0"/>
    <xf numFmtId="0" fontId="20" fillId="38" borderId="1" applyNumberFormat="0" applyAlignment="0" applyProtection="0"/>
    <xf numFmtId="0" fontId="20" fillId="38" borderId="1" applyNumberFormat="0" applyAlignment="0" applyProtection="0"/>
    <xf numFmtId="0" fontId="20" fillId="38" borderId="1" applyNumberFormat="0" applyAlignment="0" applyProtection="0"/>
    <xf numFmtId="0" fontId="20" fillId="38" borderId="1" applyNumberFormat="0" applyAlignment="0" applyProtection="0"/>
    <xf numFmtId="0" fontId="20" fillId="38" borderId="1" applyNumberFormat="0" applyAlignment="0" applyProtection="0"/>
    <xf numFmtId="0" fontId="80" fillId="45" borderId="15" applyNumberFormat="0" applyAlignment="0" applyProtection="0"/>
    <xf numFmtId="0" fontId="21" fillId="39" borderId="2" applyNumberFormat="0" applyAlignment="0" applyProtection="0"/>
    <xf numFmtId="0" fontId="21" fillId="39" borderId="2" applyNumberFormat="0" applyAlignment="0" applyProtection="0"/>
    <xf numFmtId="0" fontId="21" fillId="39" borderId="2" applyNumberFormat="0" applyAlignment="0" applyProtection="0"/>
    <xf numFmtId="0" fontId="21" fillId="39" borderId="2" applyNumberFormat="0" applyAlignment="0" applyProtection="0"/>
    <xf numFmtId="0" fontId="21" fillId="39" borderId="2" applyNumberFormat="0" applyAlignment="0" applyProtection="0"/>
    <xf numFmtId="0" fontId="21" fillId="39" borderId="2" applyNumberFormat="0" applyAlignment="0" applyProtection="0"/>
    <xf numFmtId="0" fontId="21" fillId="39" borderId="2" applyNumberFormat="0" applyAlignment="0" applyProtection="0"/>
    <xf numFmtId="0" fontId="8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8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3" fillId="0" borderId="1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4" fillId="0" borderId="0">
      <alignment/>
      <protection/>
    </xf>
    <xf numFmtId="224" fontId="9" fillId="0" borderId="0" applyFont="0" applyFill="0" applyBorder="0" applyAlignment="0" applyProtection="0"/>
    <xf numFmtId="4" fontId="54" fillId="0" borderId="0" applyFont="0" applyFill="0" applyBorder="0" applyAlignment="0" applyProtection="0"/>
    <xf numFmtId="225" fontId="9" fillId="0" borderId="0" applyFont="0" applyFill="0" applyBorder="0" applyAlignment="0" applyProtection="0"/>
    <xf numFmtId="226"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226"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3" fontId="9" fillId="0" borderId="0" applyFont="0" applyFill="0" applyBorder="0" applyAlignment="0" applyProtection="0"/>
    <xf numFmtId="41" fontId="1" fillId="0" borderId="0" applyFont="0" applyFill="0" applyBorder="0" applyAlignment="0" applyProtection="0"/>
    <xf numFmtId="0" fontId="70" fillId="46"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70" fillId="47"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70" fillId="48"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70" fillId="49"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70" fillId="50"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70" fillId="51"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84" fillId="52"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85" fillId="44" borderId="17" applyNumberFormat="0" applyAlignment="0" applyProtection="0"/>
    <xf numFmtId="0" fontId="26" fillId="38" borderId="8" applyNumberFormat="0" applyAlignment="0" applyProtection="0"/>
    <xf numFmtId="0" fontId="26" fillId="38" borderId="8" applyNumberFormat="0" applyAlignment="0" applyProtection="0"/>
    <xf numFmtId="0" fontId="26" fillId="38" borderId="8" applyNumberFormat="0" applyAlignment="0" applyProtection="0"/>
    <xf numFmtId="0" fontId="26" fillId="38" borderId="8" applyNumberFormat="0" applyAlignment="0" applyProtection="0"/>
    <xf numFmtId="0" fontId="26" fillId="38" borderId="8" applyNumberFormat="0" applyAlignment="0" applyProtection="0"/>
    <xf numFmtId="0" fontId="26" fillId="38" borderId="8" applyNumberFormat="0" applyAlignment="0" applyProtection="0"/>
    <xf numFmtId="0" fontId="26" fillId="38" borderId="8" applyNumberFormat="0" applyAlignment="0" applyProtection="0"/>
    <xf numFmtId="0" fontId="86" fillId="53" borderId="14"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64" fillId="0" borderId="0">
      <alignment/>
      <protection/>
    </xf>
    <xf numFmtId="0" fontId="52" fillId="0" borderId="0">
      <alignment/>
      <protection/>
    </xf>
    <xf numFmtId="0" fontId="52" fillId="0" borderId="0">
      <alignment/>
      <protection/>
    </xf>
    <xf numFmtId="0" fontId="60" fillId="0" borderId="0">
      <alignment/>
      <protection/>
    </xf>
    <xf numFmtId="0" fontId="87" fillId="0" borderId="0" applyNumberFormat="0" applyFill="0" applyBorder="0" applyAlignment="0" applyProtection="0"/>
    <xf numFmtId="0" fontId="1" fillId="54" borderId="18"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cellStyleXfs>
  <cellXfs count="487">
    <xf numFmtId="0" fontId="0" fillId="0" borderId="0" xfId="0" applyFont="1" applyAlignment="1">
      <alignment/>
    </xf>
    <xf numFmtId="0" fontId="0" fillId="0" borderId="0" xfId="0" applyFill="1" applyAlignment="1">
      <alignment/>
    </xf>
    <xf numFmtId="0" fontId="3" fillId="0" borderId="19"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3" fontId="4" fillId="0" borderId="20" xfId="0" applyNumberFormat="1" applyFont="1" applyFill="1" applyBorder="1" applyAlignment="1" applyProtection="1">
      <alignment horizontal="right" vertical="center"/>
      <protection/>
    </xf>
    <xf numFmtId="0" fontId="3" fillId="0" borderId="20" xfId="0" applyNumberFormat="1" applyFont="1" applyFill="1" applyBorder="1" applyAlignment="1" applyProtection="1">
      <alignment horizontal="center" vertical="center"/>
      <protection/>
    </xf>
    <xf numFmtId="176" fontId="7" fillId="0" borderId="20" xfId="988" applyNumberFormat="1" applyFont="1" applyFill="1" applyBorder="1" applyAlignment="1">
      <alignment horizontal="right" vertical="center"/>
    </xf>
    <xf numFmtId="3" fontId="4" fillId="0" borderId="21" xfId="0" applyNumberFormat="1" applyFont="1" applyFill="1" applyBorder="1" applyAlignment="1" applyProtection="1">
      <alignment horizontal="right" vertical="center"/>
      <protection/>
    </xf>
    <xf numFmtId="3" fontId="4" fillId="0" borderId="22" xfId="0" applyNumberFormat="1" applyFont="1" applyFill="1" applyBorder="1" applyAlignment="1" applyProtection="1">
      <alignment horizontal="right" vertical="center"/>
      <protection/>
    </xf>
    <xf numFmtId="0" fontId="10" fillId="0" borderId="20" xfId="0" applyFont="1" applyFill="1" applyBorder="1" applyAlignment="1">
      <alignment vertical="center"/>
    </xf>
    <xf numFmtId="0" fontId="4" fillId="0" borderId="20" xfId="0" applyFont="1" applyFill="1" applyBorder="1" applyAlignment="1">
      <alignment vertical="center"/>
    </xf>
    <xf numFmtId="0" fontId="6" fillId="0" borderId="20" xfId="0" applyFont="1" applyFill="1" applyBorder="1" applyAlignment="1">
      <alignment vertical="center"/>
    </xf>
    <xf numFmtId="49" fontId="10" fillId="0" borderId="20" xfId="0" applyNumberFormat="1" applyFont="1" applyFill="1" applyBorder="1" applyAlignment="1" applyProtection="1">
      <alignment horizontal="center" vertical="center" wrapText="1"/>
      <protection locked="0"/>
    </xf>
    <xf numFmtId="176" fontId="6" fillId="0" borderId="20" xfId="988" applyNumberFormat="1" applyFont="1" applyFill="1" applyBorder="1" applyAlignment="1">
      <alignment horizontal="right" vertical="center"/>
    </xf>
    <xf numFmtId="176" fontId="7" fillId="0" borderId="20" xfId="988" applyNumberFormat="1" applyFont="1" applyFill="1" applyBorder="1" applyAlignment="1">
      <alignment horizontal="right" vertical="center"/>
    </xf>
    <xf numFmtId="0" fontId="12" fillId="0" borderId="23" xfId="0" applyFont="1" applyBorder="1" applyAlignment="1">
      <alignment horizontal="right" vertical="center"/>
    </xf>
    <xf numFmtId="3" fontId="3" fillId="0" borderId="20" xfId="0" applyNumberFormat="1" applyFont="1" applyFill="1" applyBorder="1" applyAlignment="1" applyProtection="1">
      <alignment horizontal="left" vertical="center"/>
      <protection/>
    </xf>
    <xf numFmtId="3" fontId="4" fillId="0" borderId="20" xfId="0" applyNumberFormat="1" applyFont="1" applyFill="1" applyBorder="1" applyAlignment="1" applyProtection="1">
      <alignment horizontal="left" vertical="center"/>
      <protection/>
    </xf>
    <xf numFmtId="3" fontId="4" fillId="0" borderId="24" xfId="0" applyNumberFormat="1" applyFont="1" applyFill="1" applyBorder="1" applyAlignment="1" applyProtection="1">
      <alignment horizontal="left" vertical="center"/>
      <protection/>
    </xf>
    <xf numFmtId="3" fontId="3" fillId="0" borderId="25" xfId="0" applyNumberFormat="1" applyFont="1" applyFill="1" applyBorder="1" applyAlignment="1" applyProtection="1">
      <alignment horizontal="left" vertical="center"/>
      <protection/>
    </xf>
    <xf numFmtId="3" fontId="3" fillId="0" borderId="24" xfId="0" applyNumberFormat="1" applyFont="1" applyFill="1" applyBorder="1" applyAlignment="1" applyProtection="1">
      <alignment horizontal="left" vertical="center"/>
      <protection/>
    </xf>
    <xf numFmtId="3" fontId="4" fillId="0" borderId="25"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right" vertical="center"/>
      <protection/>
    </xf>
    <xf numFmtId="3" fontId="3" fillId="0" borderId="19" xfId="0" applyNumberFormat="1" applyFont="1" applyFill="1" applyBorder="1" applyAlignment="1" applyProtection="1">
      <alignment horizontal="left" vertical="center"/>
      <protection/>
    </xf>
    <xf numFmtId="3" fontId="4" fillId="0" borderId="19" xfId="0" applyNumberFormat="1" applyFont="1" applyFill="1" applyBorder="1" applyAlignment="1" applyProtection="1">
      <alignment horizontal="left" vertical="center"/>
      <protection/>
    </xf>
    <xf numFmtId="0" fontId="1" fillId="0" borderId="0" xfId="0" applyFont="1" applyFill="1" applyAlignment="1">
      <alignment/>
    </xf>
    <xf numFmtId="0" fontId="30" fillId="0" borderId="0" xfId="0" applyFont="1" applyAlignment="1">
      <alignment vertical="center"/>
    </xf>
    <xf numFmtId="0" fontId="30" fillId="0" borderId="0" xfId="0" applyFont="1" applyFill="1" applyAlignment="1">
      <alignment vertical="center"/>
    </xf>
    <xf numFmtId="0" fontId="6" fillId="0" borderId="0" xfId="0" applyFont="1" applyFill="1" applyAlignment="1">
      <alignment horizontal="right" vertical="center"/>
    </xf>
    <xf numFmtId="0" fontId="29" fillId="0" borderId="20" xfId="0" applyFont="1" applyBorder="1" applyAlignment="1">
      <alignment horizontal="center" vertical="center"/>
    </xf>
    <xf numFmtId="0" fontId="29" fillId="0" borderId="20" xfId="0" applyFont="1" applyFill="1" applyBorder="1" applyAlignment="1">
      <alignment horizontal="center" vertical="center"/>
    </xf>
    <xf numFmtId="176" fontId="1" fillId="0" borderId="20" xfId="988" applyNumberFormat="1" applyFont="1" applyBorder="1" applyAlignment="1">
      <alignment vertical="center"/>
    </xf>
    <xf numFmtId="3" fontId="31" fillId="0" borderId="20" xfId="0" applyNumberFormat="1" applyFont="1" applyFill="1" applyBorder="1" applyAlignment="1" applyProtection="1">
      <alignment horizontal="right" vertical="center"/>
      <protection/>
    </xf>
    <xf numFmtId="176" fontId="5" fillId="0" borderId="20" xfId="988" applyNumberFormat="1" applyFont="1" applyBorder="1" applyAlignment="1">
      <alignment vertical="center"/>
    </xf>
    <xf numFmtId="176" fontId="5" fillId="0" borderId="20" xfId="988" applyNumberFormat="1" applyFont="1" applyBorder="1" applyAlignment="1">
      <alignment horizontal="center" vertical="center"/>
    </xf>
    <xf numFmtId="0" fontId="5" fillId="0" borderId="20" xfId="0" applyFont="1" applyFill="1" applyBorder="1" applyAlignment="1">
      <alignment horizontal="left" vertical="center" wrapText="1"/>
    </xf>
    <xf numFmtId="0" fontId="1" fillId="0" borderId="20" xfId="0" applyFont="1" applyBorder="1" applyAlignment="1">
      <alignment horizontal="left" vertical="center"/>
    </xf>
    <xf numFmtId="0" fontId="0" fillId="0" borderId="20" xfId="0" applyFont="1" applyBorder="1" applyAlignment="1">
      <alignment horizontal="left" vertical="center"/>
    </xf>
    <xf numFmtId="0" fontId="5" fillId="0" borderId="20" xfId="0" applyFont="1" applyBorder="1" applyAlignment="1">
      <alignment horizontal="left" vertical="center"/>
    </xf>
    <xf numFmtId="0" fontId="1" fillId="0" borderId="20" xfId="0" applyFont="1" applyFill="1" applyBorder="1" applyAlignment="1">
      <alignment horizontal="left" vertical="center" wrapText="1"/>
    </xf>
    <xf numFmtId="0" fontId="0" fillId="0" borderId="0" xfId="0" applyAlignment="1">
      <alignment vertical="center"/>
    </xf>
    <xf numFmtId="0" fontId="0" fillId="0" borderId="0" xfId="0" applyFill="1" applyBorder="1" applyAlignment="1">
      <alignment vertical="center"/>
    </xf>
    <xf numFmtId="0" fontId="5" fillId="0" borderId="20" xfId="0" applyFont="1" applyFill="1" applyBorder="1" applyAlignment="1">
      <alignment vertical="center"/>
    </xf>
    <xf numFmtId="3" fontId="29" fillId="0" borderId="20" xfId="0" applyNumberFormat="1" applyFont="1" applyFill="1" applyBorder="1" applyAlignment="1">
      <alignment vertical="center"/>
    </xf>
    <xf numFmtId="0" fontId="5" fillId="0" borderId="0" xfId="0" applyFont="1" applyAlignment="1">
      <alignment vertical="center"/>
    </xf>
    <xf numFmtId="0" fontId="1" fillId="0" borderId="20" xfId="0" applyFont="1" applyFill="1" applyBorder="1" applyAlignment="1">
      <alignment vertical="center"/>
    </xf>
    <xf numFmtId="3" fontId="32" fillId="0" borderId="20" xfId="0" applyNumberFormat="1" applyFont="1" applyFill="1" applyBorder="1" applyAlignment="1">
      <alignment vertical="center"/>
    </xf>
    <xf numFmtId="0" fontId="1" fillId="0" borderId="0" xfId="0" applyFont="1" applyAlignment="1">
      <alignment vertical="center"/>
    </xf>
    <xf numFmtId="0" fontId="5" fillId="0" borderId="20" xfId="0" applyFont="1" applyFill="1" applyBorder="1" applyAlignment="1">
      <alignment vertical="center"/>
    </xf>
    <xf numFmtId="0" fontId="1" fillId="0" borderId="20" xfId="0" applyFont="1" applyFill="1" applyBorder="1" applyAlignment="1">
      <alignment vertical="center"/>
    </xf>
    <xf numFmtId="0" fontId="1" fillId="0" borderId="0" xfId="0" applyFont="1" applyFill="1" applyAlignment="1">
      <alignment vertical="center"/>
    </xf>
    <xf numFmtId="3" fontId="0" fillId="0" borderId="0" xfId="0" applyNumberFormat="1" applyFill="1" applyAlignment="1">
      <alignment vertical="center"/>
    </xf>
    <xf numFmtId="0" fontId="0" fillId="0" borderId="0" xfId="0" applyFill="1" applyAlignment="1">
      <alignment vertical="center"/>
    </xf>
    <xf numFmtId="0" fontId="11" fillId="0" borderId="20" xfId="0" applyFont="1" applyFill="1" applyBorder="1" applyAlignment="1">
      <alignment horizontal="center" vertical="center"/>
    </xf>
    <xf numFmtId="0" fontId="1" fillId="0" borderId="20" xfId="0" applyFont="1" applyFill="1" applyBorder="1" applyAlignment="1">
      <alignment vertical="center"/>
    </xf>
    <xf numFmtId="3" fontId="3" fillId="0" borderId="20" xfId="0" applyNumberFormat="1" applyFont="1" applyFill="1" applyBorder="1" applyAlignment="1" applyProtection="1">
      <alignment horizontal="right" vertical="center"/>
      <protection/>
    </xf>
    <xf numFmtId="0" fontId="1" fillId="0" borderId="0" xfId="0" applyFont="1" applyAlignment="1">
      <alignment horizontal="center" vertical="center"/>
    </xf>
    <xf numFmtId="0" fontId="1" fillId="0" borderId="0" xfId="0" applyFont="1" applyFill="1" applyBorder="1" applyAlignment="1">
      <alignment horizontal="center" vertical="center"/>
    </xf>
    <xf numFmtId="3" fontId="3" fillId="0" borderId="20" xfId="0" applyNumberFormat="1" applyFont="1" applyFill="1" applyBorder="1" applyAlignment="1" applyProtection="1">
      <alignment horizontal="left" vertical="center"/>
      <protection/>
    </xf>
    <xf numFmtId="176" fontId="5" fillId="0" borderId="20" xfId="988" applyNumberFormat="1" applyFont="1" applyBorder="1" applyAlignment="1">
      <alignment vertical="center"/>
    </xf>
    <xf numFmtId="3" fontId="10" fillId="0" borderId="20" xfId="738" applyNumberFormat="1" applyFont="1" applyFill="1" applyBorder="1" applyAlignment="1">
      <alignment vertical="center" wrapText="1"/>
      <protection/>
    </xf>
    <xf numFmtId="3" fontId="10" fillId="0" borderId="20" xfId="0" applyNumberFormat="1" applyFont="1" applyFill="1" applyBorder="1" applyAlignment="1" applyProtection="1">
      <alignment horizontal="right" vertical="center"/>
      <protection/>
    </xf>
    <xf numFmtId="0" fontId="5" fillId="0" borderId="20" xfId="0" applyFont="1" applyFill="1" applyBorder="1" applyAlignment="1">
      <alignment vertical="center"/>
    </xf>
    <xf numFmtId="0" fontId="5" fillId="0" borderId="0" xfId="0" applyFont="1" applyFill="1" applyAlignment="1">
      <alignment/>
    </xf>
    <xf numFmtId="0" fontId="4" fillId="0" borderId="20" xfId="0" applyFont="1" applyFill="1" applyBorder="1" applyAlignment="1">
      <alignment vertical="center"/>
    </xf>
    <xf numFmtId="3" fontId="5" fillId="0" borderId="0" xfId="0" applyNumberFormat="1" applyFont="1" applyAlignment="1">
      <alignment vertical="center"/>
    </xf>
    <xf numFmtId="3" fontId="1" fillId="0" borderId="0" xfId="0" applyNumberFormat="1" applyFont="1" applyAlignment="1">
      <alignment vertical="center"/>
    </xf>
    <xf numFmtId="0" fontId="3" fillId="0" borderId="20" xfId="0" applyNumberFormat="1" applyFont="1" applyFill="1" applyBorder="1" applyAlignment="1" applyProtection="1">
      <alignment horizontal="center" vertical="center" wrapText="1"/>
      <protection locked="0"/>
    </xf>
    <xf numFmtId="0" fontId="88" fillId="0" borderId="0" xfId="0" applyFont="1" applyFill="1" applyAlignment="1">
      <alignment vertical="center"/>
    </xf>
    <xf numFmtId="0" fontId="88" fillId="0" borderId="0" xfId="0" applyFont="1" applyFill="1" applyAlignment="1">
      <alignment horizontal="center" vertical="center"/>
    </xf>
    <xf numFmtId="0" fontId="88" fillId="0" borderId="0" xfId="0" applyFont="1" applyFill="1" applyBorder="1" applyAlignment="1">
      <alignment horizontal="center" vertical="center"/>
    </xf>
    <xf numFmtId="4" fontId="88" fillId="0" borderId="0" xfId="0" applyNumberFormat="1" applyFont="1" applyFill="1" applyAlignment="1">
      <alignment vertical="center"/>
    </xf>
    <xf numFmtId="0" fontId="7" fillId="0" borderId="0" xfId="0" applyFont="1" applyFill="1" applyAlignment="1">
      <alignment vertical="center"/>
    </xf>
    <xf numFmtId="4" fontId="7" fillId="0" borderId="0" xfId="0" applyNumberFormat="1" applyFont="1" applyFill="1" applyAlignment="1">
      <alignment vertical="center"/>
    </xf>
    <xf numFmtId="0" fontId="6" fillId="0" borderId="0" xfId="0" applyFont="1" applyFill="1" applyAlignment="1">
      <alignment vertical="center"/>
    </xf>
    <xf numFmtId="0" fontId="7" fillId="0" borderId="20" xfId="0" applyFont="1" applyFill="1" applyBorder="1" applyAlignment="1">
      <alignment vertical="center"/>
    </xf>
    <xf numFmtId="10" fontId="0" fillId="0" borderId="0" xfId="274" applyNumberFormat="1" applyFont="1" applyFill="1" applyAlignment="1">
      <alignment vertical="center"/>
    </xf>
    <xf numFmtId="0" fontId="4" fillId="0" borderId="20" xfId="0" applyNumberFormat="1" applyFont="1" applyFill="1" applyBorder="1" applyAlignment="1" applyProtection="1">
      <alignment horizontal="left" vertical="center" wrapText="1"/>
      <protection locked="0"/>
    </xf>
    <xf numFmtId="0" fontId="7" fillId="0" borderId="20" xfId="0" applyFont="1" applyFill="1" applyBorder="1" applyAlignment="1">
      <alignment horizontal="left" vertical="center"/>
    </xf>
    <xf numFmtId="0" fontId="6" fillId="0" borderId="0" xfId="0" applyFont="1" applyFill="1" applyAlignment="1">
      <alignment horizontal="center" vertical="center"/>
    </xf>
    <xf numFmtId="0" fontId="88" fillId="0" borderId="0" xfId="0" applyFont="1" applyAlignment="1">
      <alignment/>
    </xf>
    <xf numFmtId="176" fontId="6" fillId="0" borderId="20" xfId="988" applyNumberFormat="1" applyFont="1" applyBorder="1" applyAlignment="1">
      <alignment horizontal="right" vertical="center"/>
    </xf>
    <xf numFmtId="176" fontId="6" fillId="0" borderId="20" xfId="988" applyNumberFormat="1" applyFont="1" applyBorder="1" applyAlignment="1">
      <alignment vertical="center"/>
    </xf>
    <xf numFmtId="176" fontId="7" fillId="0" borderId="20" xfId="988" applyNumberFormat="1" applyFont="1" applyBorder="1" applyAlignment="1">
      <alignment vertical="center"/>
    </xf>
    <xf numFmtId="49" fontId="3" fillId="0" borderId="20" xfId="0" applyNumberFormat="1" applyFont="1" applyFill="1" applyBorder="1" applyAlignment="1" applyProtection="1">
      <alignment horizontal="left" vertical="center" wrapText="1"/>
      <protection locked="0"/>
    </xf>
    <xf numFmtId="0" fontId="7" fillId="0" borderId="20" xfId="0" applyFont="1" applyBorder="1" applyAlignment="1">
      <alignment vertical="center"/>
    </xf>
    <xf numFmtId="0" fontId="88" fillId="0" borderId="20" xfId="0" applyFont="1" applyBorder="1" applyAlignment="1">
      <alignment vertical="center"/>
    </xf>
    <xf numFmtId="176" fontId="7" fillId="0" borderId="20" xfId="0" applyNumberFormat="1" applyFont="1" applyBorder="1" applyAlignment="1">
      <alignment vertical="center"/>
    </xf>
    <xf numFmtId="0" fontId="3" fillId="55" borderId="20" xfId="0" applyNumberFormat="1" applyFont="1" applyFill="1" applyBorder="1" applyAlignment="1" applyProtection="1">
      <alignment horizontal="center" vertical="center"/>
      <protection/>
    </xf>
    <xf numFmtId="0" fontId="88" fillId="0" borderId="20" xfId="0" applyFont="1" applyBorder="1" applyAlignment="1">
      <alignment/>
    </xf>
    <xf numFmtId="177" fontId="0" fillId="0" borderId="0" xfId="274" applyNumberFormat="1" applyFont="1" applyFill="1" applyAlignment="1">
      <alignment/>
    </xf>
    <xf numFmtId="0" fontId="4" fillId="55" borderId="19" xfId="0" applyNumberFormat="1" applyFont="1" applyFill="1" applyBorder="1" applyAlignment="1" applyProtection="1">
      <alignment horizontal="left" vertical="center"/>
      <protection/>
    </xf>
    <xf numFmtId="176" fontId="6" fillId="55" borderId="20" xfId="988" applyNumberFormat="1" applyFont="1" applyFill="1" applyBorder="1" applyAlignment="1">
      <alignment horizontal="right" vertical="center"/>
    </xf>
    <xf numFmtId="0" fontId="3" fillId="55" borderId="20" xfId="0" applyNumberFormat="1" applyFont="1" applyFill="1" applyBorder="1" applyAlignment="1" applyProtection="1">
      <alignment horizontal="left" vertical="center" wrapText="1"/>
      <protection/>
    </xf>
    <xf numFmtId="0" fontId="4" fillId="55" borderId="20" xfId="0" applyNumberFormat="1" applyFont="1" applyFill="1" applyBorder="1" applyAlignment="1" applyProtection="1">
      <alignment horizontal="left" vertical="center" wrapText="1"/>
      <protection/>
    </xf>
    <xf numFmtId="0" fontId="6" fillId="55" borderId="20" xfId="0" applyFont="1" applyFill="1" applyBorder="1" applyAlignment="1">
      <alignment horizontal="right"/>
    </xf>
    <xf numFmtId="0" fontId="88" fillId="55" borderId="20" xfId="0" applyFont="1" applyFill="1" applyBorder="1" applyAlignment="1">
      <alignment/>
    </xf>
    <xf numFmtId="176" fontId="6" fillId="55" borderId="20" xfId="0" applyNumberFormat="1" applyFont="1" applyFill="1" applyBorder="1" applyAlignment="1">
      <alignment horizontal="right"/>
    </xf>
    <xf numFmtId="0" fontId="4" fillId="55" borderId="19" xfId="0" applyNumberFormat="1" applyFont="1" applyFill="1" applyBorder="1" applyAlignment="1" applyProtection="1">
      <alignment horizontal="left" vertical="center" wrapText="1"/>
      <protection/>
    </xf>
    <xf numFmtId="0" fontId="3" fillId="55" borderId="19" xfId="0" applyNumberFormat="1" applyFont="1" applyFill="1" applyBorder="1" applyAlignment="1" applyProtection="1">
      <alignment horizontal="left" vertical="center" wrapText="1"/>
      <protection/>
    </xf>
    <xf numFmtId="176" fontId="7" fillId="55" borderId="20" xfId="0" applyNumberFormat="1" applyFont="1" applyFill="1" applyBorder="1" applyAlignment="1">
      <alignment horizontal="right" vertical="center"/>
    </xf>
    <xf numFmtId="176" fontId="7" fillId="55" borderId="20" xfId="988" applyNumberFormat="1" applyFont="1" applyFill="1" applyBorder="1" applyAlignment="1">
      <alignment horizontal="right" vertical="center"/>
    </xf>
    <xf numFmtId="0" fontId="7" fillId="55" borderId="20" xfId="0" applyFont="1" applyFill="1" applyBorder="1" applyAlignment="1">
      <alignment horizontal="center" vertical="center"/>
    </xf>
    <xf numFmtId="3" fontId="6" fillId="55" borderId="20" xfId="0" applyNumberFormat="1" applyFont="1" applyFill="1" applyBorder="1" applyAlignment="1">
      <alignment horizontal="right" vertical="center"/>
    </xf>
    <xf numFmtId="0" fontId="88" fillId="55" borderId="20" xfId="0" applyFont="1" applyFill="1" applyBorder="1" applyAlignment="1">
      <alignment horizontal="right"/>
    </xf>
    <xf numFmtId="0" fontId="36" fillId="0" borderId="20" xfId="0" applyFont="1" applyFill="1" applyBorder="1" applyAlignment="1">
      <alignment horizontal="distributed" vertical="center"/>
    </xf>
    <xf numFmtId="0" fontId="36" fillId="0" borderId="20" xfId="0" applyNumberFormat="1" applyFont="1" applyFill="1" applyBorder="1" applyAlignment="1" applyProtection="1">
      <alignment horizontal="center" vertical="center" wrapText="1"/>
      <protection locked="0"/>
    </xf>
    <xf numFmtId="176" fontId="37" fillId="0" borderId="20" xfId="988" applyNumberFormat="1" applyFont="1" applyFill="1" applyBorder="1" applyAlignment="1">
      <alignment horizontal="left" vertical="center"/>
    </xf>
    <xf numFmtId="176" fontId="37" fillId="0" borderId="20" xfId="988" applyNumberFormat="1" applyFont="1" applyFill="1" applyBorder="1" applyAlignment="1">
      <alignment horizontal="right" vertical="center"/>
    </xf>
    <xf numFmtId="0" fontId="3" fillId="55" borderId="19"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176" fontId="7" fillId="0" borderId="20" xfId="988" applyNumberFormat="1" applyFont="1" applyBorder="1" applyAlignment="1">
      <alignment vertical="center"/>
    </xf>
    <xf numFmtId="0" fontId="89" fillId="0" borderId="0" xfId="0" applyFont="1" applyAlignment="1">
      <alignment/>
    </xf>
    <xf numFmtId="0" fontId="3" fillId="0" borderId="20" xfId="0" applyNumberFormat="1" applyFont="1" applyFill="1" applyBorder="1" applyAlignment="1" applyProtection="1">
      <alignment horizontal="left" vertical="center"/>
      <protection/>
    </xf>
    <xf numFmtId="0" fontId="4" fillId="0" borderId="20" xfId="0" applyFont="1" applyFill="1" applyBorder="1" applyAlignment="1">
      <alignment vertical="center"/>
    </xf>
    <xf numFmtId="0" fontId="3" fillId="0" borderId="20" xfId="0" applyNumberFormat="1" applyFont="1" applyFill="1" applyBorder="1" applyAlignment="1" applyProtection="1">
      <alignment horizontal="center" vertical="center" wrapText="1"/>
      <protection locked="0"/>
    </xf>
    <xf numFmtId="0" fontId="0" fillId="0" borderId="0" xfId="700" applyFill="1">
      <alignment/>
      <protection/>
    </xf>
    <xf numFmtId="0" fontId="3" fillId="0" borderId="20" xfId="700" applyFont="1" applyFill="1" applyBorder="1" applyAlignment="1">
      <alignment horizontal="distributed" vertical="center"/>
      <protection/>
    </xf>
    <xf numFmtId="0" fontId="3" fillId="0" borderId="20" xfId="700" applyNumberFormat="1" applyFont="1" applyFill="1" applyBorder="1" applyAlignment="1" applyProtection="1">
      <alignment horizontal="center" vertical="center" wrapText="1"/>
      <protection locked="0"/>
    </xf>
    <xf numFmtId="0" fontId="88" fillId="0" borderId="0" xfId="700" applyFont="1" applyFill="1" applyAlignment="1">
      <alignment vertical="center"/>
      <protection/>
    </xf>
    <xf numFmtId="0" fontId="3" fillId="0" borderId="20" xfId="700" applyFont="1" applyFill="1" applyBorder="1" applyAlignment="1">
      <alignment vertical="center"/>
      <protection/>
    </xf>
    <xf numFmtId="176" fontId="7" fillId="0" borderId="20" xfId="989" applyNumberFormat="1" applyFont="1" applyFill="1" applyBorder="1" applyAlignment="1">
      <alignment horizontal="right" vertical="center"/>
    </xf>
    <xf numFmtId="0" fontId="4" fillId="0" borderId="20" xfId="700" applyFont="1" applyFill="1" applyBorder="1" applyAlignment="1">
      <alignment vertical="center"/>
      <protection/>
    </xf>
    <xf numFmtId="176" fontId="6" fillId="0" borderId="20" xfId="989" applyNumberFormat="1" applyFont="1" applyFill="1" applyBorder="1" applyAlignment="1">
      <alignment horizontal="right" vertical="center"/>
    </xf>
    <xf numFmtId="176" fontId="0" fillId="0" borderId="0" xfId="700" applyNumberFormat="1" applyFill="1">
      <alignment/>
      <protection/>
    </xf>
    <xf numFmtId="0" fontId="7" fillId="0" borderId="0" xfId="700" applyFont="1" applyFill="1" applyAlignment="1">
      <alignment vertical="center"/>
      <protection/>
    </xf>
    <xf numFmtId="0" fontId="6" fillId="0" borderId="20" xfId="700" applyFont="1" applyFill="1" applyBorder="1" applyAlignment="1">
      <alignment vertical="center"/>
      <protection/>
    </xf>
    <xf numFmtId="3" fontId="4" fillId="0" borderId="20" xfId="700" applyNumberFormat="1" applyFont="1" applyFill="1" applyBorder="1" applyAlignment="1" applyProtection="1">
      <alignment horizontal="right" vertical="center"/>
      <protection/>
    </xf>
    <xf numFmtId="0" fontId="0" fillId="0" borderId="0" xfId="700" applyFill="1" applyBorder="1">
      <alignment/>
      <protection/>
    </xf>
    <xf numFmtId="0" fontId="3" fillId="0" borderId="24" xfId="700" applyNumberFormat="1" applyFont="1" applyFill="1" applyBorder="1" applyAlignment="1" applyProtection="1">
      <alignment horizontal="center" vertical="center" wrapText="1"/>
      <protection locked="0"/>
    </xf>
    <xf numFmtId="0" fontId="88" fillId="0" borderId="0" xfId="700" applyFont="1" applyFill="1">
      <alignment/>
      <protection/>
    </xf>
    <xf numFmtId="0" fontId="6" fillId="0" borderId="0" xfId="700" applyFont="1" applyFill="1" applyAlignment="1">
      <alignment vertical="center"/>
      <protection/>
    </xf>
    <xf numFmtId="0" fontId="3" fillId="0" borderId="20" xfId="700" applyNumberFormat="1" applyFont="1" applyFill="1" applyBorder="1" applyAlignment="1" applyProtection="1">
      <alignment horizontal="center" vertical="center"/>
      <protection/>
    </xf>
    <xf numFmtId="176" fontId="4" fillId="0" borderId="20" xfId="989" applyNumberFormat="1" applyFont="1" applyFill="1" applyBorder="1" applyAlignment="1" applyProtection="1">
      <alignment horizontal="right" vertical="center"/>
      <protection/>
    </xf>
    <xf numFmtId="0" fontId="11" fillId="0" borderId="20" xfId="700" applyFont="1" applyFill="1" applyBorder="1" applyAlignment="1">
      <alignment horizontal="center" vertical="center"/>
      <protection/>
    </xf>
    <xf numFmtId="0" fontId="5" fillId="0" borderId="20" xfId="700" applyFont="1" applyFill="1" applyBorder="1" applyAlignment="1">
      <alignment vertical="center"/>
      <protection/>
    </xf>
    <xf numFmtId="3" fontId="29" fillId="0" borderId="20" xfId="700" applyNumberFormat="1" applyFont="1" applyFill="1" applyBorder="1" applyAlignment="1">
      <alignment vertical="center"/>
      <protection/>
    </xf>
    <xf numFmtId="0" fontId="5" fillId="0" borderId="0" xfId="700" applyFont="1" applyFill="1">
      <alignment/>
      <protection/>
    </xf>
    <xf numFmtId="3" fontId="5" fillId="0" borderId="0" xfId="700" applyNumberFormat="1" applyFont="1" applyFill="1">
      <alignment/>
      <protection/>
    </xf>
    <xf numFmtId="0" fontId="1" fillId="0" borderId="20" xfId="700" applyFont="1" applyFill="1" applyBorder="1" applyAlignment="1">
      <alignment vertical="center"/>
      <protection/>
    </xf>
    <xf numFmtId="3" fontId="32" fillId="0" borderId="20" xfId="700" applyNumberFormat="1" applyFont="1" applyFill="1" applyBorder="1" applyAlignment="1">
      <alignment vertical="center"/>
      <protection/>
    </xf>
    <xf numFmtId="3" fontId="0" fillId="0" borderId="0" xfId="700" applyNumberFormat="1" applyFill="1">
      <alignment/>
      <protection/>
    </xf>
    <xf numFmtId="0" fontId="0" fillId="0" borderId="0" xfId="700">
      <alignment/>
      <protection/>
    </xf>
    <xf numFmtId="0" fontId="88" fillId="0" borderId="0" xfId="700" applyFont="1" applyAlignment="1">
      <alignment vertical="center"/>
      <protection/>
    </xf>
    <xf numFmtId="0" fontId="3" fillId="0" borderId="20" xfId="700" applyNumberFormat="1" applyFont="1" applyFill="1" applyBorder="1" applyAlignment="1" applyProtection="1">
      <alignment horizontal="left" vertical="center"/>
      <protection/>
    </xf>
    <xf numFmtId="3" fontId="3" fillId="0" borderId="20" xfId="700" applyNumberFormat="1" applyFont="1" applyFill="1" applyBorder="1" applyAlignment="1" applyProtection="1">
      <alignment horizontal="left" vertical="center"/>
      <protection/>
    </xf>
    <xf numFmtId="0" fontId="4" fillId="0" borderId="20" xfId="700" applyNumberFormat="1" applyFont="1" applyFill="1" applyBorder="1" applyAlignment="1" applyProtection="1">
      <alignment horizontal="left" vertical="center"/>
      <protection/>
    </xf>
    <xf numFmtId="3" fontId="4" fillId="0" borderId="20" xfId="700" applyNumberFormat="1" applyFont="1" applyFill="1" applyBorder="1" applyAlignment="1" applyProtection="1">
      <alignment horizontal="left" vertical="center"/>
      <protection/>
    </xf>
    <xf numFmtId="0" fontId="3" fillId="0" borderId="19" xfId="700" applyNumberFormat="1" applyFont="1" applyFill="1" applyBorder="1" applyAlignment="1" applyProtection="1">
      <alignment horizontal="left" vertical="center"/>
      <protection/>
    </xf>
    <xf numFmtId="3" fontId="4" fillId="0" borderId="21" xfId="700" applyNumberFormat="1" applyFont="1" applyFill="1" applyBorder="1" applyAlignment="1" applyProtection="1">
      <alignment horizontal="right" vertical="center"/>
      <protection/>
    </xf>
    <xf numFmtId="3" fontId="4" fillId="0" borderId="25" xfId="700" applyNumberFormat="1" applyFont="1" applyFill="1" applyBorder="1" applyAlignment="1" applyProtection="1">
      <alignment horizontal="left" vertical="center"/>
      <protection/>
    </xf>
    <xf numFmtId="3" fontId="3" fillId="0" borderId="25" xfId="700" applyNumberFormat="1" applyFont="1" applyFill="1" applyBorder="1" applyAlignment="1" applyProtection="1">
      <alignment horizontal="left" vertical="center"/>
      <protection/>
    </xf>
    <xf numFmtId="3" fontId="3" fillId="0" borderId="24" xfId="700" applyNumberFormat="1" applyFont="1" applyFill="1" applyBorder="1" applyAlignment="1" applyProtection="1">
      <alignment horizontal="left" vertical="center"/>
      <protection/>
    </xf>
    <xf numFmtId="3" fontId="4" fillId="0" borderId="22" xfId="700" applyNumberFormat="1" applyFont="1" applyFill="1" applyBorder="1" applyAlignment="1" applyProtection="1">
      <alignment horizontal="right" vertical="center"/>
      <protection/>
    </xf>
    <xf numFmtId="0" fontId="4" fillId="0" borderId="19" xfId="700" applyNumberFormat="1" applyFont="1" applyFill="1" applyBorder="1" applyAlignment="1" applyProtection="1">
      <alignment horizontal="left" vertical="center"/>
      <protection/>
    </xf>
    <xf numFmtId="3" fontId="4" fillId="0" borderId="24" xfId="700" applyNumberFormat="1" applyFont="1" applyFill="1" applyBorder="1" applyAlignment="1" applyProtection="1">
      <alignment horizontal="left" vertical="center"/>
      <protection/>
    </xf>
    <xf numFmtId="0" fontId="3" fillId="0" borderId="20" xfId="700" applyNumberFormat="1" applyFont="1" applyFill="1" applyBorder="1" applyAlignment="1" applyProtection="1">
      <alignment horizontal="right" vertical="center"/>
      <protection/>
    </xf>
    <xf numFmtId="3" fontId="3" fillId="0" borderId="19" xfId="700" applyNumberFormat="1" applyFont="1" applyFill="1" applyBorder="1" applyAlignment="1" applyProtection="1">
      <alignment horizontal="left" vertical="center"/>
      <protection/>
    </xf>
    <xf numFmtId="3" fontId="4" fillId="0" borderId="19" xfId="700" applyNumberFormat="1" applyFont="1" applyFill="1" applyBorder="1" applyAlignment="1" applyProtection="1">
      <alignment horizontal="left" vertical="center"/>
      <protection/>
    </xf>
    <xf numFmtId="176" fontId="7" fillId="0" borderId="20" xfId="989" applyNumberFormat="1" applyFont="1" applyFill="1" applyBorder="1" applyAlignment="1">
      <alignment vertical="center"/>
    </xf>
    <xf numFmtId="176" fontId="88" fillId="0" borderId="20" xfId="989" applyNumberFormat="1" applyFont="1" applyFill="1" applyBorder="1" applyAlignment="1">
      <alignment vertical="center"/>
    </xf>
    <xf numFmtId="0" fontId="0" fillId="0" borderId="0" xfId="700" applyAlignment="1">
      <alignment wrapText="1"/>
      <protection/>
    </xf>
    <xf numFmtId="0" fontId="88" fillId="0" borderId="0" xfId="700" applyFont="1">
      <alignment/>
      <protection/>
    </xf>
    <xf numFmtId="0" fontId="4" fillId="55" borderId="19" xfId="700" applyNumberFormat="1" applyFont="1" applyFill="1" applyBorder="1" applyAlignment="1" applyProtection="1">
      <alignment horizontal="left" vertical="center" wrapText="1"/>
      <protection/>
    </xf>
    <xf numFmtId="176" fontId="6" fillId="55" borderId="20" xfId="989" applyNumberFormat="1" applyFont="1" applyFill="1" applyBorder="1" applyAlignment="1">
      <alignment horizontal="right" vertical="center"/>
    </xf>
    <xf numFmtId="0" fontId="3" fillId="55" borderId="20" xfId="700" applyNumberFormat="1" applyFont="1" applyFill="1" applyBorder="1" applyAlignment="1" applyProtection="1">
      <alignment horizontal="left" vertical="center" wrapText="1"/>
      <protection/>
    </xf>
    <xf numFmtId="176" fontId="7" fillId="55" borderId="20" xfId="989" applyNumberFormat="1" applyFont="1" applyFill="1" applyBorder="1" applyAlignment="1">
      <alignment horizontal="right" vertical="center"/>
    </xf>
    <xf numFmtId="176" fontId="88" fillId="0" borderId="0" xfId="700" applyNumberFormat="1" applyFont="1">
      <alignment/>
      <protection/>
    </xf>
    <xf numFmtId="0" fontId="90" fillId="0" borderId="0" xfId="700" applyFont="1">
      <alignment/>
      <protection/>
    </xf>
    <xf numFmtId="0" fontId="4" fillId="55" borderId="20" xfId="700" applyNumberFormat="1" applyFont="1" applyFill="1" applyBorder="1" applyAlignment="1" applyProtection="1">
      <alignment horizontal="left" vertical="center" wrapText="1"/>
      <protection/>
    </xf>
    <xf numFmtId="0" fontId="88" fillId="55" borderId="20" xfId="700" applyFont="1" applyFill="1" applyBorder="1" applyAlignment="1">
      <alignment horizontal="right"/>
      <protection/>
    </xf>
    <xf numFmtId="0" fontId="88" fillId="55" borderId="20" xfId="700" applyFont="1" applyFill="1" applyBorder="1" applyAlignment="1">
      <alignment wrapText="1"/>
      <protection/>
    </xf>
    <xf numFmtId="0" fontId="3" fillId="55" borderId="20" xfId="700" applyNumberFormat="1" applyFont="1" applyFill="1" applyBorder="1" applyAlignment="1" applyProtection="1">
      <alignment horizontal="center" vertical="center" wrapText="1"/>
      <protection/>
    </xf>
    <xf numFmtId="176" fontId="88" fillId="55" borderId="20" xfId="700" applyNumberFormat="1" applyFont="1" applyFill="1" applyBorder="1" applyAlignment="1">
      <alignment horizontal="right"/>
      <protection/>
    </xf>
    <xf numFmtId="0" fontId="88" fillId="55" borderId="20" xfId="700" applyFont="1" applyFill="1" applyBorder="1">
      <alignment/>
      <protection/>
    </xf>
    <xf numFmtId="0" fontId="88" fillId="55" borderId="19" xfId="700" applyFont="1" applyFill="1" applyBorder="1" applyAlignment="1">
      <alignment wrapText="1"/>
      <protection/>
    </xf>
    <xf numFmtId="0" fontId="3" fillId="55" borderId="19" xfId="700" applyNumberFormat="1" applyFont="1" applyFill="1" applyBorder="1" applyAlignment="1" applyProtection="1">
      <alignment horizontal="left" vertical="center" wrapText="1"/>
      <protection/>
    </xf>
    <xf numFmtId="0" fontId="89" fillId="0" borderId="0" xfId="700" applyFont="1">
      <alignment/>
      <protection/>
    </xf>
    <xf numFmtId="176" fontId="90" fillId="0" borderId="0" xfId="700" applyNumberFormat="1" applyFont="1">
      <alignment/>
      <protection/>
    </xf>
    <xf numFmtId="0" fontId="7" fillId="55" borderId="19" xfId="700" applyFont="1" applyFill="1" applyBorder="1" applyAlignment="1">
      <alignment horizontal="center" vertical="center" wrapText="1"/>
      <protection/>
    </xf>
    <xf numFmtId="176" fontId="89" fillId="55" borderId="20" xfId="700" applyNumberFormat="1" applyFont="1" applyFill="1" applyBorder="1" applyAlignment="1">
      <alignment horizontal="right" vertical="center"/>
      <protection/>
    </xf>
    <xf numFmtId="176" fontId="89" fillId="0" borderId="0" xfId="700" applyNumberFormat="1" applyFont="1">
      <alignment/>
      <protection/>
    </xf>
    <xf numFmtId="0" fontId="4" fillId="55" borderId="19" xfId="700" applyNumberFormat="1" applyFont="1" applyFill="1" applyBorder="1" applyAlignment="1" applyProtection="1">
      <alignment horizontal="center" vertical="center" wrapText="1"/>
      <protection/>
    </xf>
    <xf numFmtId="0" fontId="91" fillId="0" borderId="0" xfId="700" applyFont="1">
      <alignment/>
      <protection/>
    </xf>
    <xf numFmtId="177" fontId="0" fillId="0" borderId="0" xfId="275" applyNumberFormat="1" applyFont="1" applyAlignment="1">
      <alignment/>
    </xf>
    <xf numFmtId="0" fontId="92" fillId="0" borderId="0" xfId="700" applyFont="1">
      <alignment/>
      <protection/>
    </xf>
    <xf numFmtId="176" fontId="0" fillId="0" borderId="0" xfId="700" applyNumberFormat="1">
      <alignment/>
      <protection/>
    </xf>
    <xf numFmtId="0" fontId="3" fillId="0" borderId="19" xfId="0" applyNumberFormat="1" applyFont="1" applyFill="1" applyBorder="1" applyAlignment="1" applyProtection="1">
      <alignment horizontal="left" vertical="center"/>
      <protection/>
    </xf>
    <xf numFmtId="0" fontId="4" fillId="0" borderId="19" xfId="0" applyNumberFormat="1" applyFont="1" applyFill="1" applyBorder="1" applyAlignment="1" applyProtection="1">
      <alignment horizontal="left" vertical="center"/>
      <protection/>
    </xf>
    <xf numFmtId="0" fontId="5" fillId="0" borderId="20" xfId="0" applyFont="1" applyFill="1" applyBorder="1" applyAlignment="1">
      <alignment horizontal="center" vertical="center"/>
    </xf>
    <xf numFmtId="0" fontId="3" fillId="0" borderId="19"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right" vertical="center"/>
      <protection/>
    </xf>
    <xf numFmtId="0" fontId="3" fillId="0" borderId="25"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left" vertical="center"/>
      <protection/>
    </xf>
    <xf numFmtId="0" fontId="6" fillId="0" borderId="20" xfId="0" applyFont="1" applyFill="1" applyBorder="1" applyAlignment="1">
      <alignment wrapText="1"/>
    </xf>
    <xf numFmtId="176" fontId="6" fillId="0" borderId="20" xfId="988" applyNumberFormat="1" applyFont="1" applyBorder="1" applyAlignment="1">
      <alignment vertical="center"/>
    </xf>
    <xf numFmtId="0" fontId="3" fillId="0" borderId="20" xfId="0" applyNumberFormat="1" applyFont="1" applyFill="1" applyBorder="1" applyAlignment="1" applyProtection="1">
      <alignment horizontal="center" vertical="center" wrapText="1"/>
      <protection locked="0"/>
    </xf>
    <xf numFmtId="0" fontId="29" fillId="0" borderId="20"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Fill="1" applyBorder="1" applyAlignment="1">
      <alignment horizontal="center" vertical="center"/>
    </xf>
    <xf numFmtId="49" fontId="3" fillId="0" borderId="20" xfId="700" applyNumberFormat="1" applyFont="1" applyFill="1" applyBorder="1" applyAlignment="1" applyProtection="1">
      <alignment horizontal="center" vertical="center" wrapText="1"/>
      <protection locked="0"/>
    </xf>
    <xf numFmtId="181" fontId="4" fillId="0" borderId="20" xfId="700" applyNumberFormat="1" applyFont="1" applyFill="1" applyBorder="1" applyAlignment="1" applyProtection="1">
      <alignment horizontal="right" vertical="center"/>
      <protection/>
    </xf>
    <xf numFmtId="4" fontId="4" fillId="0" borderId="20" xfId="700" applyNumberFormat="1" applyFont="1" applyFill="1" applyBorder="1" applyAlignment="1" applyProtection="1">
      <alignment horizontal="right" vertical="center"/>
      <protection/>
    </xf>
    <xf numFmtId="4" fontId="4" fillId="0" borderId="21" xfId="700" applyNumberFormat="1" applyFont="1" applyFill="1" applyBorder="1" applyAlignment="1" applyProtection="1">
      <alignment horizontal="right" vertical="center"/>
      <protection/>
    </xf>
    <xf numFmtId="4" fontId="4" fillId="0" borderId="22" xfId="700" applyNumberFormat="1" applyFont="1" applyFill="1" applyBorder="1" applyAlignment="1" applyProtection="1">
      <alignment horizontal="right" vertical="center"/>
      <protection/>
    </xf>
    <xf numFmtId="0" fontId="3" fillId="0" borderId="20" xfId="700" applyNumberFormat="1" applyFont="1" applyFill="1" applyBorder="1" applyAlignment="1" applyProtection="1">
      <alignment horizontal="center" vertical="center"/>
      <protection/>
    </xf>
    <xf numFmtId="0" fontId="5" fillId="0" borderId="20" xfId="700" applyFont="1" applyFill="1" applyBorder="1" applyAlignment="1">
      <alignment horizontal="center" vertical="center"/>
      <protection/>
    </xf>
    <xf numFmtId="0" fontId="93" fillId="0" borderId="0" xfId="678" applyFont="1" applyFill="1" applyAlignment="1">
      <alignment vertical="center"/>
      <protection/>
    </xf>
    <xf numFmtId="10" fontId="94" fillId="0" borderId="0" xfId="0" applyNumberFormat="1" applyFont="1" applyAlignment="1">
      <alignment horizontal="right" vertical="center"/>
    </xf>
    <xf numFmtId="0" fontId="95" fillId="0" borderId="0" xfId="678" applyFont="1" applyFill="1" applyAlignment="1">
      <alignment vertical="center"/>
      <protection/>
    </xf>
    <xf numFmtId="0" fontId="96" fillId="0" borderId="20" xfId="678" applyFont="1" applyFill="1" applyBorder="1" applyAlignment="1">
      <alignment horizontal="center" vertical="center"/>
      <protection/>
    </xf>
    <xf numFmtId="201" fontId="96" fillId="0" borderId="20" xfId="678" applyNumberFormat="1" applyFont="1" applyFill="1" applyBorder="1" applyAlignment="1">
      <alignment horizontal="center" vertical="center" wrapText="1"/>
      <protection/>
    </xf>
    <xf numFmtId="0" fontId="94" fillId="0" borderId="0" xfId="678" applyFont="1" applyFill="1" applyAlignment="1">
      <alignment vertical="center"/>
      <protection/>
    </xf>
    <xf numFmtId="1" fontId="96" fillId="0" borderId="20" xfId="678" applyNumberFormat="1" applyFont="1" applyFill="1" applyBorder="1" applyAlignment="1" applyProtection="1">
      <alignment horizontal="left" vertical="center"/>
      <protection locked="0"/>
    </xf>
    <xf numFmtId="41" fontId="96" fillId="0" borderId="20" xfId="0" applyNumberFormat="1" applyFont="1" applyFill="1" applyBorder="1" applyAlignment="1" applyProtection="1">
      <alignment horizontal="right" vertical="center" wrapText="1"/>
      <protection locked="0"/>
    </xf>
    <xf numFmtId="1" fontId="94" fillId="0" borderId="20" xfId="678" applyNumberFormat="1" applyFont="1" applyFill="1" applyBorder="1" applyAlignment="1" applyProtection="1">
      <alignment vertical="center"/>
      <protection locked="0"/>
    </xf>
    <xf numFmtId="41" fontId="94" fillId="0" borderId="20" xfId="0" applyNumberFormat="1" applyFont="1" applyFill="1" applyBorder="1" applyAlignment="1" applyProtection="1">
      <alignment horizontal="right" vertical="center" wrapText="1"/>
      <protection locked="0"/>
    </xf>
    <xf numFmtId="1" fontId="96" fillId="0" borderId="20" xfId="678" applyNumberFormat="1" applyFont="1" applyFill="1" applyBorder="1" applyAlignment="1" applyProtection="1">
      <alignment vertical="center"/>
      <protection locked="0"/>
    </xf>
    <xf numFmtId="0" fontId="97" fillId="0" borderId="0" xfId="678" applyFont="1" applyFill="1" applyAlignment="1">
      <alignment vertical="center"/>
      <protection/>
    </xf>
    <xf numFmtId="0" fontId="94" fillId="0" borderId="20" xfId="678" applyNumberFormat="1" applyFont="1" applyFill="1" applyBorder="1" applyAlignment="1" applyProtection="1">
      <alignment vertical="center"/>
      <protection locked="0"/>
    </xf>
    <xf numFmtId="3" fontId="94" fillId="0" borderId="20" xfId="678" applyNumberFormat="1" applyFont="1" applyFill="1" applyBorder="1" applyAlignment="1" applyProtection="1">
      <alignment vertical="center"/>
      <protection/>
    </xf>
    <xf numFmtId="41" fontId="98" fillId="0" borderId="20" xfId="0" applyNumberFormat="1" applyFont="1" applyFill="1" applyBorder="1" applyAlignment="1" applyProtection="1">
      <alignment horizontal="right" vertical="center" wrapText="1"/>
      <protection locked="0"/>
    </xf>
    <xf numFmtId="3" fontId="96" fillId="56" borderId="20" xfId="678" applyNumberFormat="1" applyFont="1" applyFill="1" applyBorder="1" applyAlignment="1" applyProtection="1">
      <alignment vertical="center"/>
      <protection/>
    </xf>
    <xf numFmtId="41" fontId="96" fillId="56" borderId="20" xfId="0" applyNumberFormat="1" applyFont="1" applyFill="1" applyBorder="1" applyAlignment="1" applyProtection="1">
      <alignment horizontal="right" vertical="center" wrapText="1"/>
      <protection locked="0"/>
    </xf>
    <xf numFmtId="3" fontId="94" fillId="56" borderId="20" xfId="678" applyNumberFormat="1" applyFont="1" applyFill="1" applyBorder="1" applyAlignment="1" applyProtection="1">
      <alignment vertical="center"/>
      <protection/>
    </xf>
    <xf numFmtId="41" fontId="94" fillId="56" borderId="20" xfId="0" applyNumberFormat="1" applyFont="1" applyFill="1" applyBorder="1" applyAlignment="1" applyProtection="1">
      <alignment horizontal="right" vertical="center" wrapText="1"/>
      <protection locked="0"/>
    </xf>
    <xf numFmtId="0" fontId="94" fillId="56" borderId="20" xfId="678" applyFont="1" applyFill="1" applyBorder="1" applyAlignment="1">
      <alignment vertical="center"/>
      <protection/>
    </xf>
    <xf numFmtId="1" fontId="96" fillId="0" borderId="20" xfId="678" applyNumberFormat="1" applyFont="1" applyFill="1" applyBorder="1" applyAlignment="1" applyProtection="1">
      <alignment horizontal="center" vertical="center"/>
      <protection locked="0"/>
    </xf>
    <xf numFmtId="201" fontId="95" fillId="0" borderId="0" xfId="678" applyNumberFormat="1" applyFont="1" applyFill="1" applyAlignment="1">
      <alignment horizontal="right" vertical="center"/>
      <protection/>
    </xf>
    <xf numFmtId="0" fontId="39" fillId="0" borderId="0" xfId="635" applyFont="1" applyFill="1">
      <alignment/>
      <protection/>
    </xf>
    <xf numFmtId="201" fontId="4" fillId="0" borderId="0" xfId="548" applyNumberFormat="1" applyFont="1" applyFill="1" applyAlignment="1">
      <alignment horizontal="right" wrapText="1"/>
      <protection/>
    </xf>
    <xf numFmtId="0" fontId="10" fillId="0" borderId="20" xfId="635" applyFont="1" applyFill="1" applyBorder="1" applyAlignment="1">
      <alignment horizontal="center" vertical="center"/>
      <protection/>
    </xf>
    <xf numFmtId="201" fontId="10" fillId="0" borderId="20" xfId="635" applyNumberFormat="1" applyFont="1" applyFill="1" applyBorder="1" applyAlignment="1">
      <alignment horizontal="center" vertical="center"/>
      <protection/>
    </xf>
    <xf numFmtId="201" fontId="4" fillId="0" borderId="20" xfId="604" applyNumberFormat="1" applyFont="1" applyFill="1" applyBorder="1" applyAlignment="1">
      <alignment horizontal="right" vertical="center" wrapText="1"/>
      <protection/>
    </xf>
    <xf numFmtId="201" fontId="4" fillId="0" borderId="20" xfId="635" applyNumberFormat="1" applyFont="1" applyFill="1" applyBorder="1" applyAlignment="1">
      <alignment horizontal="right" vertical="center"/>
      <protection/>
    </xf>
    <xf numFmtId="201" fontId="4" fillId="0" borderId="20" xfId="635" applyNumberFormat="1" applyFont="1" applyFill="1" applyBorder="1" applyAlignment="1">
      <alignment horizontal="right" vertical="center" wrapText="1"/>
      <protection/>
    </xf>
    <xf numFmtId="0" fontId="10" fillId="0" borderId="20" xfId="548" applyFont="1" applyFill="1" applyBorder="1" applyAlignment="1">
      <alignment horizontal="center" vertical="center"/>
      <protection/>
    </xf>
    <xf numFmtId="201" fontId="10" fillId="0" borderId="20" xfId="604" applyNumberFormat="1" applyFont="1" applyFill="1" applyBorder="1" applyAlignment="1">
      <alignment horizontal="right" vertical="center" wrapText="1"/>
      <protection/>
    </xf>
    <xf numFmtId="0" fontId="40" fillId="0" borderId="0" xfId="678" applyFont="1" applyFill="1" applyAlignment="1">
      <alignment vertical="center"/>
      <protection/>
    </xf>
    <xf numFmtId="0" fontId="41" fillId="0" borderId="0" xfId="678" applyFont="1" applyFill="1" applyAlignment="1">
      <alignment vertical="center"/>
      <protection/>
    </xf>
    <xf numFmtId="10" fontId="4" fillId="0" borderId="0" xfId="0" applyNumberFormat="1" applyFont="1" applyAlignment="1">
      <alignment horizontal="right" vertical="center"/>
    </xf>
    <xf numFmtId="0" fontId="9" fillId="0" borderId="0" xfId="678" applyFont="1" applyFill="1" applyAlignment="1">
      <alignment vertical="center"/>
      <protection/>
    </xf>
    <xf numFmtId="0" fontId="10" fillId="0" borderId="20" xfId="678" applyFont="1" applyFill="1" applyBorder="1" applyAlignment="1">
      <alignment horizontal="center" vertical="center"/>
      <protection/>
    </xf>
    <xf numFmtId="201" fontId="10" fillId="0" borderId="20" xfId="678" applyNumberFormat="1" applyFont="1" applyFill="1" applyBorder="1" applyAlignment="1">
      <alignment horizontal="center" vertical="center" wrapText="1"/>
      <protection/>
    </xf>
    <xf numFmtId="0" fontId="4" fillId="0" borderId="0" xfId="678" applyFont="1" applyFill="1" applyAlignment="1">
      <alignment vertical="center"/>
      <protection/>
    </xf>
    <xf numFmtId="1" fontId="10" fillId="0" borderId="20" xfId="678" applyNumberFormat="1" applyFont="1" applyFill="1" applyBorder="1" applyAlignment="1" applyProtection="1">
      <alignment horizontal="left" vertical="center"/>
      <protection locked="0"/>
    </xf>
    <xf numFmtId="41" fontId="10" fillId="0" borderId="20" xfId="0" applyNumberFormat="1" applyFont="1" applyFill="1" applyBorder="1" applyAlignment="1" applyProtection="1">
      <alignment horizontal="right" vertical="center" wrapText="1"/>
      <protection locked="0"/>
    </xf>
    <xf numFmtId="1" fontId="4" fillId="0" borderId="20" xfId="678" applyNumberFormat="1" applyFont="1" applyFill="1" applyBorder="1" applyAlignment="1" applyProtection="1">
      <alignment vertical="center"/>
      <protection locked="0"/>
    </xf>
    <xf numFmtId="41" fontId="4" fillId="0" borderId="20" xfId="0" applyNumberFormat="1" applyFont="1" applyFill="1" applyBorder="1" applyAlignment="1" applyProtection="1">
      <alignment horizontal="right" vertical="center" wrapText="1"/>
      <protection locked="0"/>
    </xf>
    <xf numFmtId="1" fontId="10" fillId="0" borderId="20" xfId="678" applyNumberFormat="1" applyFont="1" applyFill="1" applyBorder="1" applyAlignment="1" applyProtection="1">
      <alignment vertical="center"/>
      <protection locked="0"/>
    </xf>
    <xf numFmtId="0" fontId="31" fillId="0" borderId="0" xfId="678" applyFont="1" applyFill="1" applyAlignment="1">
      <alignment vertical="center"/>
      <protection/>
    </xf>
    <xf numFmtId="0" fontId="4" fillId="0" borderId="20" xfId="678" applyNumberFormat="1" applyFont="1" applyFill="1" applyBorder="1" applyAlignment="1" applyProtection="1">
      <alignment vertical="center"/>
      <protection locked="0"/>
    </xf>
    <xf numFmtId="3" fontId="4" fillId="0" borderId="20" xfId="678" applyNumberFormat="1" applyFont="1" applyFill="1" applyBorder="1" applyAlignment="1" applyProtection="1">
      <alignment vertical="center"/>
      <protection/>
    </xf>
    <xf numFmtId="3" fontId="10" fillId="0" borderId="20" xfId="678" applyNumberFormat="1" applyFont="1" applyFill="1" applyBorder="1" applyAlignment="1" applyProtection="1">
      <alignment vertical="center"/>
      <protection/>
    </xf>
    <xf numFmtId="1" fontId="10" fillId="0" borderId="20" xfId="678" applyNumberFormat="1" applyFont="1" applyFill="1" applyBorder="1" applyAlignment="1" applyProtection="1">
      <alignment horizontal="center" vertical="center"/>
      <protection locked="0"/>
    </xf>
    <xf numFmtId="201" fontId="9" fillId="0" borderId="0" xfId="678" applyNumberFormat="1" applyFont="1" applyFill="1" applyAlignment="1">
      <alignment horizontal="right" vertical="center"/>
      <protection/>
    </xf>
    <xf numFmtId="3" fontId="3" fillId="0" borderId="20" xfId="0" applyNumberFormat="1" applyFont="1" applyFill="1" applyBorder="1" applyAlignment="1" applyProtection="1">
      <alignment horizontal="right" vertical="center"/>
      <protection/>
    </xf>
    <xf numFmtId="0" fontId="4" fillId="0" borderId="20" xfId="0" applyNumberFormat="1" applyFont="1" applyFill="1" applyBorder="1" applyAlignment="1" applyProtection="1">
      <alignment horizontal="left" vertical="center"/>
      <protection/>
    </xf>
    <xf numFmtId="3" fontId="4" fillId="0" borderId="20" xfId="0" applyNumberFormat="1" applyFont="1" applyFill="1" applyBorder="1" applyAlignment="1" applyProtection="1">
      <alignment horizontal="left" vertical="center"/>
      <protection/>
    </xf>
    <xf numFmtId="3" fontId="4" fillId="0" borderId="20" xfId="0" applyNumberFormat="1" applyFont="1" applyFill="1" applyBorder="1" applyAlignment="1" applyProtection="1">
      <alignment horizontal="right" vertical="center"/>
      <protection/>
    </xf>
    <xf numFmtId="3" fontId="3" fillId="0" borderId="21" xfId="0" applyNumberFormat="1" applyFont="1" applyFill="1" applyBorder="1" applyAlignment="1" applyProtection="1">
      <alignment horizontal="right" vertical="center"/>
      <protection/>
    </xf>
    <xf numFmtId="3" fontId="3" fillId="0" borderId="22" xfId="0" applyNumberFormat="1" applyFont="1" applyFill="1" applyBorder="1" applyAlignment="1" applyProtection="1">
      <alignment horizontal="right" vertical="center"/>
      <protection/>
    </xf>
    <xf numFmtId="0" fontId="1" fillId="0" borderId="20" xfId="700" applyFont="1" applyFill="1" applyBorder="1" applyAlignment="1">
      <alignment vertical="center"/>
      <protection/>
    </xf>
    <xf numFmtId="0" fontId="0" fillId="56" borderId="0" xfId="0" applyFill="1" applyAlignment="1">
      <alignment/>
    </xf>
    <xf numFmtId="0" fontId="39" fillId="56" borderId="0" xfId="605" applyFont="1" applyFill="1" applyAlignment="1">
      <alignment vertical="center"/>
      <protection/>
    </xf>
    <xf numFmtId="201" fontId="10" fillId="56" borderId="0" xfId="605" applyNumberFormat="1" applyFont="1" applyFill="1" applyAlignment="1">
      <alignment horizontal="center" vertical="center"/>
      <protection/>
    </xf>
    <xf numFmtId="0" fontId="10" fillId="56" borderId="0" xfId="605" applyFont="1" applyFill="1" applyAlignment="1">
      <alignment vertical="center"/>
      <protection/>
    </xf>
    <xf numFmtId="201" fontId="4" fillId="56" borderId="0" xfId="549" applyNumberFormat="1" applyFont="1" applyFill="1" applyAlignment="1">
      <alignment horizontal="right" wrapText="1"/>
      <protection/>
    </xf>
    <xf numFmtId="0" fontId="99" fillId="56" borderId="20" xfId="695" applyFont="1" applyFill="1" applyBorder="1" applyAlignment="1">
      <alignment horizontal="center" vertical="center"/>
      <protection/>
    </xf>
    <xf numFmtId="201" fontId="99" fillId="56" borderId="20" xfId="695" applyNumberFormat="1" applyFont="1" applyFill="1" applyBorder="1" applyAlignment="1">
      <alignment horizontal="center" vertical="center"/>
      <protection/>
    </xf>
    <xf numFmtId="0" fontId="100" fillId="56" borderId="20" xfId="605" applyFont="1" applyFill="1" applyBorder="1" applyAlignment="1">
      <alignment horizontal="left" vertical="center"/>
      <protection/>
    </xf>
    <xf numFmtId="201" fontId="100" fillId="56" borderId="20" xfId="695" applyNumberFormat="1" applyFont="1" applyFill="1" applyBorder="1" applyAlignment="1">
      <alignment horizontal="right" vertical="center" wrapText="1"/>
      <protection/>
    </xf>
    <xf numFmtId="0" fontId="3" fillId="56" borderId="20" xfId="0" applyFont="1" applyFill="1" applyBorder="1" applyAlignment="1">
      <alignment vertical="center"/>
    </xf>
    <xf numFmtId="201" fontId="100" fillId="56" borderId="20" xfId="605" applyNumberFormat="1" applyFont="1" applyFill="1" applyBorder="1" applyAlignment="1">
      <alignment horizontal="right" vertical="center" wrapText="1"/>
      <protection/>
    </xf>
    <xf numFmtId="0" fontId="4" fillId="56" borderId="20" xfId="0" applyNumberFormat="1" applyFont="1" applyFill="1" applyBorder="1" applyAlignment="1" applyProtection="1">
      <alignment horizontal="left" vertical="center" wrapText="1"/>
      <protection locked="0"/>
    </xf>
    <xf numFmtId="201" fontId="101" fillId="56" borderId="20" xfId="605" applyNumberFormat="1" applyFont="1" applyFill="1" applyBorder="1" applyAlignment="1">
      <alignment horizontal="right" vertical="center" wrapText="1"/>
      <protection/>
    </xf>
    <xf numFmtId="222" fontId="102" fillId="56" borderId="20" xfId="605" applyNumberFormat="1" applyFont="1" applyFill="1" applyBorder="1" applyAlignment="1">
      <alignment vertical="center"/>
      <protection/>
    </xf>
    <xf numFmtId="0" fontId="102" fillId="56" borderId="20" xfId="605" applyFont="1" applyFill="1" applyBorder="1" applyAlignment="1">
      <alignment horizontal="left" vertical="center"/>
      <protection/>
    </xf>
    <xf numFmtId="0" fontId="101" fillId="56" borderId="20" xfId="636" applyFont="1" applyFill="1" applyBorder="1">
      <alignment/>
      <protection/>
    </xf>
    <xf numFmtId="201" fontId="101" fillId="56" borderId="20" xfId="636" applyNumberFormat="1" applyFont="1" applyFill="1" applyBorder="1" applyAlignment="1">
      <alignment horizontal="right" vertical="center" wrapText="1"/>
      <protection/>
    </xf>
    <xf numFmtId="201" fontId="100" fillId="56" borderId="20" xfId="636" applyNumberFormat="1" applyFont="1" applyFill="1" applyBorder="1" applyAlignment="1">
      <alignment horizontal="right" vertical="center" wrapText="1"/>
      <protection/>
    </xf>
    <xf numFmtId="0" fontId="55" fillId="56" borderId="20" xfId="605" applyFont="1" applyFill="1" applyBorder="1" applyAlignment="1">
      <alignment horizontal="left" vertical="center"/>
      <protection/>
    </xf>
    <xf numFmtId="222" fontId="55" fillId="56" borderId="20" xfId="605" applyNumberFormat="1" applyFont="1" applyFill="1" applyBorder="1" applyAlignment="1">
      <alignment horizontal="left" vertical="center"/>
      <protection/>
    </xf>
    <xf numFmtId="0" fontId="3" fillId="56" borderId="20" xfId="0" applyFont="1" applyFill="1" applyBorder="1" applyAlignment="1">
      <alignment vertical="center" wrapText="1"/>
    </xf>
    <xf numFmtId="0" fontId="99" fillId="56" borderId="20" xfId="605" applyFont="1" applyFill="1" applyBorder="1" applyAlignment="1">
      <alignment horizontal="center" vertical="center"/>
      <protection/>
    </xf>
    <xf numFmtId="201" fontId="99" fillId="56" borderId="20" xfId="605" applyNumberFormat="1" applyFont="1" applyFill="1" applyBorder="1" applyAlignment="1">
      <alignment horizontal="right" vertical="center" wrapText="1"/>
      <protection/>
    </xf>
    <xf numFmtId="201" fontId="0" fillId="56" borderId="0" xfId="0" applyNumberFormat="1" applyFill="1" applyAlignment="1">
      <alignment/>
    </xf>
    <xf numFmtId="201" fontId="9" fillId="0" borderId="20" xfId="678" applyNumberFormat="1" applyFont="1" applyFill="1" applyBorder="1" applyAlignment="1">
      <alignment horizontal="right" vertical="center"/>
      <protection/>
    </xf>
    <xf numFmtId="0" fontId="10" fillId="0" borderId="20" xfId="635" applyFont="1" applyFill="1" applyBorder="1" applyAlignment="1">
      <alignment horizontal="left" vertical="center"/>
      <protection/>
    </xf>
    <xf numFmtId="0" fontId="31" fillId="0" borderId="20" xfId="635" applyFont="1" applyFill="1" applyBorder="1" applyAlignment="1">
      <alignment horizontal="left" vertical="center"/>
      <protection/>
    </xf>
    <xf numFmtId="0" fontId="4" fillId="0" borderId="20" xfId="548" applyFont="1" applyFill="1" applyBorder="1" applyAlignment="1">
      <alignment horizontal="left" vertical="center"/>
      <protection/>
    </xf>
    <xf numFmtId="201" fontId="10" fillId="0" borderId="20" xfId="635" applyNumberFormat="1" applyFont="1" applyFill="1" applyBorder="1" applyAlignment="1">
      <alignment horizontal="right" vertical="center"/>
      <protection/>
    </xf>
    <xf numFmtId="201" fontId="31" fillId="0" borderId="20" xfId="635" applyNumberFormat="1" applyFont="1" applyFill="1" applyBorder="1" applyAlignment="1">
      <alignment horizontal="right" vertical="center"/>
      <protection/>
    </xf>
    <xf numFmtId="201" fontId="0" fillId="0" borderId="0" xfId="0" applyNumberFormat="1" applyAlignment="1">
      <alignment horizontal="right"/>
    </xf>
    <xf numFmtId="10" fontId="0" fillId="0" borderId="0" xfId="0" applyNumberFormat="1" applyFill="1" applyAlignment="1">
      <alignment/>
    </xf>
    <xf numFmtId="10" fontId="36" fillId="0" borderId="20" xfId="0" applyNumberFormat="1" applyFont="1" applyFill="1" applyBorder="1" applyAlignment="1" applyProtection="1">
      <alignment horizontal="center" vertical="center" wrapText="1"/>
      <protection locked="0"/>
    </xf>
    <xf numFmtId="10" fontId="37" fillId="0" borderId="20" xfId="274" applyNumberFormat="1" applyFont="1" applyFill="1" applyBorder="1" applyAlignment="1">
      <alignment horizontal="right" vertical="center"/>
    </xf>
    <xf numFmtId="10" fontId="6" fillId="0" borderId="20" xfId="274" applyNumberFormat="1" applyFont="1" applyFill="1" applyBorder="1" applyAlignment="1">
      <alignment horizontal="right" vertical="center"/>
    </xf>
    <xf numFmtId="10" fontId="7" fillId="0" borderId="20" xfId="274" applyNumberFormat="1" applyFont="1" applyFill="1" applyBorder="1" applyAlignment="1">
      <alignment horizontal="right" vertical="center"/>
    </xf>
    <xf numFmtId="10" fontId="7" fillId="0" borderId="20" xfId="274" applyNumberFormat="1" applyFont="1" applyFill="1" applyBorder="1" applyAlignment="1">
      <alignment horizontal="right" vertical="center"/>
    </xf>
    <xf numFmtId="0" fontId="36" fillId="0" borderId="20" xfId="0" applyNumberFormat="1" applyFont="1" applyFill="1" applyBorder="1" applyAlignment="1" applyProtection="1">
      <alignment horizontal="center" vertical="center" wrapText="1"/>
      <protection locked="0"/>
    </xf>
    <xf numFmtId="176" fontId="7" fillId="0" borderId="20" xfId="988" applyNumberFormat="1" applyFont="1" applyFill="1" applyBorder="1" applyAlignment="1">
      <alignment horizontal="right" vertical="center"/>
    </xf>
    <xf numFmtId="10" fontId="6" fillId="0" borderId="20" xfId="988" applyNumberFormat="1" applyFont="1" applyFill="1" applyBorder="1" applyAlignment="1">
      <alignment horizontal="right" vertical="center"/>
    </xf>
    <xf numFmtId="10" fontId="7" fillId="0" borderId="20" xfId="988" applyNumberFormat="1" applyFont="1" applyFill="1" applyBorder="1" applyAlignment="1">
      <alignment horizontal="right" vertical="center"/>
    </xf>
    <xf numFmtId="183" fontId="6" fillId="0" borderId="20" xfId="988" applyNumberFormat="1" applyFont="1" applyFill="1" applyBorder="1" applyAlignment="1">
      <alignment horizontal="justify" vertical="center" wrapText="1"/>
    </xf>
    <xf numFmtId="10" fontId="0" fillId="0" borderId="0" xfId="0" applyNumberFormat="1" applyFill="1" applyAlignment="1">
      <alignment horizontal="right"/>
    </xf>
    <xf numFmtId="201" fontId="6" fillId="0" borderId="0" xfId="0" applyNumberFormat="1" applyFont="1" applyFill="1" applyBorder="1" applyAlignment="1">
      <alignment horizontal="right" vertical="center"/>
    </xf>
    <xf numFmtId="201" fontId="3" fillId="0" borderId="20" xfId="0" applyNumberFormat="1" applyFont="1" applyFill="1" applyBorder="1" applyAlignment="1" applyProtection="1">
      <alignment horizontal="center" vertical="center" wrapText="1"/>
      <protection locked="0"/>
    </xf>
    <xf numFmtId="201" fontId="4" fillId="0" borderId="20" xfId="0" applyNumberFormat="1" applyFont="1" applyFill="1" applyBorder="1" applyAlignment="1" applyProtection="1">
      <alignment horizontal="right" vertical="center"/>
      <protection/>
    </xf>
    <xf numFmtId="201" fontId="4" fillId="0" borderId="20" xfId="0" applyNumberFormat="1" applyFont="1" applyFill="1" applyBorder="1" applyAlignment="1" applyProtection="1">
      <alignment horizontal="right" vertical="center"/>
      <protection/>
    </xf>
    <xf numFmtId="201" fontId="4" fillId="0" borderId="21" xfId="0" applyNumberFormat="1" applyFont="1" applyFill="1" applyBorder="1" applyAlignment="1" applyProtection="1">
      <alignment horizontal="right" vertical="center"/>
      <protection/>
    </xf>
    <xf numFmtId="201" fontId="4" fillId="0" borderId="22" xfId="0" applyNumberFormat="1" applyFont="1" applyFill="1" applyBorder="1" applyAlignment="1" applyProtection="1">
      <alignment horizontal="right" vertical="center"/>
      <protection/>
    </xf>
    <xf numFmtId="201" fontId="0" fillId="0" borderId="0" xfId="0" applyNumberFormat="1" applyFill="1" applyAlignment="1">
      <alignment vertical="center"/>
    </xf>
    <xf numFmtId="3" fontId="3" fillId="0" borderId="21" xfId="0" applyNumberFormat="1" applyFont="1" applyFill="1" applyBorder="1" applyAlignment="1" applyProtection="1">
      <alignment horizontal="right" vertical="center"/>
      <protection/>
    </xf>
    <xf numFmtId="10" fontId="0" fillId="0" borderId="0" xfId="0" applyNumberFormat="1" applyFont="1" applyFill="1" applyAlignment="1">
      <alignment/>
    </xf>
    <xf numFmtId="10" fontId="3" fillId="0" borderId="20" xfId="0" applyNumberFormat="1" applyFont="1" applyFill="1" applyBorder="1" applyAlignment="1" applyProtection="1">
      <alignment horizontal="center" vertical="center" wrapText="1"/>
      <protection locked="0"/>
    </xf>
    <xf numFmtId="10" fontId="6" fillId="0" borderId="20" xfId="274" applyNumberFormat="1" applyFont="1" applyBorder="1" applyAlignment="1">
      <alignment vertical="center"/>
    </xf>
    <xf numFmtId="10" fontId="7" fillId="0" borderId="20" xfId="274" applyNumberFormat="1" applyFont="1" applyBorder="1" applyAlignment="1">
      <alignment vertical="center"/>
    </xf>
    <xf numFmtId="10" fontId="7" fillId="0" borderId="20" xfId="274" applyNumberFormat="1" applyFont="1" applyBorder="1" applyAlignment="1">
      <alignment vertical="center"/>
    </xf>
    <xf numFmtId="10" fontId="7" fillId="0" borderId="20" xfId="988" applyNumberFormat="1" applyFont="1" applyBorder="1" applyAlignment="1">
      <alignment vertical="center"/>
    </xf>
    <xf numFmtId="10" fontId="6" fillId="0" borderId="20" xfId="988" applyNumberFormat="1" applyFont="1" applyBorder="1" applyAlignment="1">
      <alignment vertical="center"/>
    </xf>
    <xf numFmtId="10" fontId="0" fillId="0" borderId="0" xfId="0" applyNumberFormat="1" applyAlignment="1">
      <alignment/>
    </xf>
    <xf numFmtId="176" fontId="7" fillId="0" borderId="20" xfId="988" applyNumberFormat="1" applyFont="1" applyBorder="1" applyAlignment="1">
      <alignment horizontal="right" vertical="center"/>
    </xf>
    <xf numFmtId="10" fontId="7" fillId="0" borderId="20" xfId="988" applyNumberFormat="1" applyFont="1" applyBorder="1" applyAlignment="1">
      <alignment vertical="center"/>
    </xf>
    <xf numFmtId="0" fontId="3" fillId="0" borderId="20"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right" vertical="center"/>
    </xf>
    <xf numFmtId="10" fontId="88" fillId="0" borderId="0" xfId="0" applyNumberFormat="1" applyFont="1" applyFill="1" applyAlignment="1">
      <alignment horizontal="right"/>
    </xf>
    <xf numFmtId="201" fontId="6" fillId="0" borderId="0" xfId="0" applyNumberFormat="1" applyFont="1" applyFill="1" applyAlignment="1">
      <alignment horizontal="right" vertical="center"/>
    </xf>
    <xf numFmtId="201" fontId="3" fillId="0" borderId="20" xfId="0" applyNumberFormat="1" applyFont="1" applyFill="1" applyBorder="1" applyAlignment="1" applyProtection="1">
      <alignment horizontal="center" vertical="center" wrapText="1"/>
      <protection locked="0"/>
    </xf>
    <xf numFmtId="201" fontId="0" fillId="0" borderId="0" xfId="0" applyNumberFormat="1" applyFill="1" applyAlignment="1">
      <alignment/>
    </xf>
    <xf numFmtId="201" fontId="89" fillId="0" borderId="20" xfId="0" applyNumberFormat="1" applyFont="1" applyFill="1" applyBorder="1" applyAlignment="1">
      <alignment vertical="center"/>
    </xf>
    <xf numFmtId="201" fontId="3" fillId="0" borderId="20" xfId="988" applyNumberFormat="1" applyFont="1" applyFill="1" applyBorder="1" applyAlignment="1" applyProtection="1">
      <alignment horizontal="right" vertical="center"/>
      <protection/>
    </xf>
    <xf numFmtId="0" fontId="6" fillId="0" borderId="0" xfId="700" applyFont="1" applyFill="1" applyBorder="1" applyAlignment="1">
      <alignment horizontal="right" vertical="center"/>
      <protection/>
    </xf>
    <xf numFmtId="0" fontId="88" fillId="0" borderId="0" xfId="700" applyFont="1" applyFill="1" applyAlignment="1">
      <alignment horizontal="right"/>
      <protection/>
    </xf>
    <xf numFmtId="201" fontId="3" fillId="0" borderId="20" xfId="0" applyNumberFormat="1" applyFont="1" applyFill="1" applyBorder="1" applyAlignment="1" applyProtection="1">
      <alignment horizontal="right" vertical="center"/>
      <protection/>
    </xf>
    <xf numFmtId="201" fontId="4" fillId="0" borderId="20" xfId="0" applyNumberFormat="1" applyFont="1" applyFill="1" applyBorder="1" applyAlignment="1" applyProtection="1">
      <alignment horizontal="right" vertical="center"/>
      <protection/>
    </xf>
    <xf numFmtId="201" fontId="10" fillId="0" borderId="20" xfId="635" applyNumberFormat="1" applyFont="1" applyFill="1" applyBorder="1" applyAlignment="1">
      <alignment horizontal="right" vertical="center"/>
      <protection/>
    </xf>
    <xf numFmtId="201" fontId="31" fillId="0" borderId="0" xfId="700" applyNumberFormat="1" applyFont="1" applyFill="1">
      <alignment/>
      <protection/>
    </xf>
    <xf numFmtId="201" fontId="3" fillId="0" borderId="20" xfId="700" applyNumberFormat="1" applyFont="1" applyFill="1" applyBorder="1" applyAlignment="1" applyProtection="1">
      <alignment horizontal="right" vertical="center"/>
      <protection/>
    </xf>
    <xf numFmtId="201" fontId="4" fillId="0" borderId="20" xfId="700" applyNumberFormat="1" applyFont="1" applyFill="1" applyBorder="1" applyAlignment="1" applyProtection="1">
      <alignment horizontal="right" vertical="center"/>
      <protection/>
    </xf>
    <xf numFmtId="201" fontId="4" fillId="0" borderId="21" xfId="700" applyNumberFormat="1" applyFont="1" applyFill="1" applyBorder="1" applyAlignment="1" applyProtection="1">
      <alignment horizontal="right" vertical="center"/>
      <protection/>
    </xf>
    <xf numFmtId="201" fontId="4" fillId="0" borderId="22" xfId="700" applyNumberFormat="1" applyFont="1" applyFill="1" applyBorder="1" applyAlignment="1" applyProtection="1">
      <alignment horizontal="right" vertical="center"/>
      <protection/>
    </xf>
    <xf numFmtId="201" fontId="3" fillId="0" borderId="20" xfId="989" applyNumberFormat="1" applyFont="1" applyFill="1" applyBorder="1" applyAlignment="1" applyProtection="1">
      <alignment horizontal="right" vertical="center"/>
      <protection/>
    </xf>
    <xf numFmtId="0" fontId="3" fillId="0" borderId="20" xfId="700" applyNumberFormat="1" applyFont="1" applyFill="1" applyBorder="1" applyAlignment="1" applyProtection="1">
      <alignment horizontal="center" vertical="center" wrapText="1"/>
      <protection locked="0"/>
    </xf>
    <xf numFmtId="3" fontId="3" fillId="0" borderId="20" xfId="700" applyNumberFormat="1" applyFont="1" applyFill="1" applyBorder="1" applyAlignment="1" applyProtection="1">
      <alignment horizontal="right" vertical="center"/>
      <protection/>
    </xf>
    <xf numFmtId="3" fontId="3" fillId="0" borderId="21" xfId="700" applyNumberFormat="1" applyFont="1" applyFill="1" applyBorder="1" applyAlignment="1" applyProtection="1">
      <alignment horizontal="right" vertical="center"/>
      <protection/>
    </xf>
    <xf numFmtId="3" fontId="3" fillId="0" borderId="22" xfId="700" applyNumberFormat="1" applyFont="1" applyFill="1" applyBorder="1" applyAlignment="1" applyProtection="1">
      <alignment horizontal="right" vertical="center"/>
      <protection/>
    </xf>
    <xf numFmtId="0" fontId="4" fillId="0" borderId="20" xfId="700" applyNumberFormat="1" applyFont="1" applyFill="1" applyBorder="1" applyAlignment="1" applyProtection="1">
      <alignment horizontal="left" vertical="center"/>
      <protection/>
    </xf>
    <xf numFmtId="3" fontId="4" fillId="0" borderId="20" xfId="700" applyNumberFormat="1" applyFont="1" applyFill="1" applyBorder="1" applyAlignment="1" applyProtection="1">
      <alignment horizontal="right" vertical="center"/>
      <protection/>
    </xf>
    <xf numFmtId="3" fontId="4" fillId="0" borderId="20" xfId="700" applyNumberFormat="1" applyFont="1" applyFill="1" applyBorder="1" applyAlignment="1" applyProtection="1">
      <alignment horizontal="left" vertical="center"/>
      <protection/>
    </xf>
    <xf numFmtId="0" fontId="3" fillId="0" borderId="19" xfId="700" applyNumberFormat="1" applyFont="1" applyFill="1" applyBorder="1" applyAlignment="1" applyProtection="1">
      <alignment horizontal="center" vertical="center"/>
      <protection/>
    </xf>
    <xf numFmtId="0" fontId="3" fillId="0" borderId="25" xfId="700" applyNumberFormat="1" applyFont="1" applyFill="1" applyBorder="1" applyAlignment="1" applyProtection="1">
      <alignment horizontal="center" vertical="center"/>
      <protection/>
    </xf>
    <xf numFmtId="0" fontId="6" fillId="0" borderId="0" xfId="700" applyFont="1" applyFill="1" applyAlignment="1">
      <alignment horizontal="right" vertical="center"/>
      <protection/>
    </xf>
    <xf numFmtId="201" fontId="0" fillId="0" borderId="0" xfId="700" applyNumberFormat="1" applyFill="1" applyAlignment="1">
      <alignment horizontal="right"/>
      <protection/>
    </xf>
    <xf numFmtId="201" fontId="6" fillId="0" borderId="0" xfId="700" applyNumberFormat="1" applyFont="1" applyFill="1" applyAlignment="1">
      <alignment horizontal="right" vertical="center"/>
      <protection/>
    </xf>
    <xf numFmtId="201" fontId="3" fillId="0" borderId="20" xfId="700" applyNumberFormat="1" applyFont="1" applyFill="1" applyBorder="1" applyAlignment="1" applyProtection="1">
      <alignment horizontal="center" vertical="center" wrapText="1"/>
      <protection locked="0"/>
    </xf>
    <xf numFmtId="201" fontId="3" fillId="0" borderId="20" xfId="700" applyNumberFormat="1" applyFont="1" applyFill="1" applyBorder="1" applyAlignment="1" applyProtection="1">
      <alignment horizontal="right" vertical="center" wrapText="1"/>
      <protection locked="0"/>
    </xf>
    <xf numFmtId="201" fontId="6" fillId="0" borderId="20" xfId="989" applyNumberFormat="1" applyFont="1" applyFill="1" applyBorder="1" applyAlignment="1">
      <alignment horizontal="right" vertical="center"/>
    </xf>
    <xf numFmtId="201" fontId="7" fillId="0" borderId="20" xfId="989" applyNumberFormat="1" applyFont="1" applyFill="1" applyBorder="1" applyAlignment="1">
      <alignment horizontal="right" vertical="center"/>
    </xf>
    <xf numFmtId="0" fontId="3" fillId="0" borderId="20" xfId="700" applyNumberFormat="1" applyFont="1" applyFill="1" applyBorder="1" applyAlignment="1" applyProtection="1">
      <alignment horizontal="center" vertical="center"/>
      <protection/>
    </xf>
    <xf numFmtId="176" fontId="7" fillId="0" borderId="20" xfId="989" applyNumberFormat="1" applyFont="1" applyFill="1" applyBorder="1" applyAlignment="1">
      <alignment horizontal="right" vertical="center"/>
    </xf>
    <xf numFmtId="0" fontId="3" fillId="55" borderId="20" xfId="700" applyNumberFormat="1" applyFont="1" applyFill="1" applyBorder="1" applyAlignment="1" applyProtection="1">
      <alignment vertical="center" wrapText="1"/>
      <protection/>
    </xf>
    <xf numFmtId="176" fontId="7" fillId="55" borderId="20" xfId="989" applyNumberFormat="1" applyFont="1" applyFill="1" applyBorder="1" applyAlignment="1">
      <alignment horizontal="right" vertical="center"/>
    </xf>
    <xf numFmtId="0" fontId="6" fillId="0" borderId="23" xfId="700" applyFont="1" applyBorder="1" applyAlignment="1">
      <alignment horizontal="right" vertical="center"/>
      <protection/>
    </xf>
    <xf numFmtId="0" fontId="34"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8"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103" fillId="0" borderId="0" xfId="678" applyFont="1" applyFill="1" applyAlignment="1">
      <alignment horizontal="center" vertical="center"/>
      <protection/>
    </xf>
    <xf numFmtId="0" fontId="8"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xf>
    <xf numFmtId="0" fontId="33" fillId="0" borderId="0" xfId="0" applyFont="1" applyAlignment="1">
      <alignment horizontal="center" vertical="center"/>
    </xf>
    <xf numFmtId="0" fontId="38" fillId="0" borderId="0" xfId="635" applyFont="1" applyFill="1" applyAlignment="1">
      <alignment horizontal="center" vertical="center"/>
      <protection/>
    </xf>
    <xf numFmtId="0" fontId="35" fillId="0" borderId="0" xfId="0" applyFont="1" applyAlignment="1">
      <alignment horizontal="center" vertical="center" wrapText="1"/>
    </xf>
    <xf numFmtId="0" fontId="6" fillId="0" borderId="26" xfId="0" applyFont="1" applyBorder="1" applyAlignment="1">
      <alignment horizontal="left" vertical="center" wrapText="1"/>
    </xf>
    <xf numFmtId="0" fontId="8" fillId="0" borderId="0" xfId="700" applyFont="1" applyFill="1" applyAlignment="1">
      <alignment horizontal="center" vertical="center"/>
      <protection/>
    </xf>
    <xf numFmtId="0" fontId="8" fillId="0" borderId="0" xfId="700" applyFont="1" applyFill="1" applyAlignment="1">
      <alignment horizontal="center" vertical="center"/>
      <protection/>
    </xf>
    <xf numFmtId="0" fontId="6" fillId="0" borderId="26" xfId="700" applyFont="1" applyFill="1" applyBorder="1" applyAlignment="1">
      <alignment horizontal="center"/>
      <protection/>
    </xf>
    <xf numFmtId="0" fontId="8" fillId="0" borderId="0" xfId="700" applyFont="1" applyFill="1" applyBorder="1" applyAlignment="1">
      <alignment horizontal="center" vertical="center" wrapText="1"/>
      <protection/>
    </xf>
    <xf numFmtId="0" fontId="8" fillId="0" borderId="0" xfId="700" applyFont="1" applyFill="1" applyBorder="1" applyAlignment="1">
      <alignment horizontal="center" vertical="center" wrapText="1"/>
      <protection/>
    </xf>
    <xf numFmtId="0" fontId="3" fillId="0" borderId="21" xfId="700" applyNumberFormat="1" applyFont="1" applyFill="1" applyBorder="1" applyAlignment="1" applyProtection="1">
      <alignment horizontal="center" vertical="center" wrapText="1"/>
      <protection locked="0"/>
    </xf>
    <xf numFmtId="0" fontId="3" fillId="0" borderId="22" xfId="700" applyNumberFormat="1" applyFont="1" applyFill="1" applyBorder="1" applyAlignment="1" applyProtection="1">
      <alignment horizontal="center" vertical="center" wrapText="1"/>
      <protection locked="0"/>
    </xf>
    <xf numFmtId="201" fontId="3" fillId="0" borderId="27" xfId="700" applyNumberFormat="1" applyFont="1" applyFill="1" applyBorder="1" applyAlignment="1" applyProtection="1">
      <alignment horizontal="center" vertical="center" wrapText="1"/>
      <protection locked="0"/>
    </xf>
    <xf numFmtId="201" fontId="3" fillId="0" borderId="22" xfId="700" applyNumberFormat="1" applyFont="1" applyFill="1" applyBorder="1" applyAlignment="1" applyProtection="1">
      <alignment horizontal="center" vertical="center" wrapText="1"/>
      <protection locked="0"/>
    </xf>
    <xf numFmtId="0" fontId="8" fillId="0" borderId="0" xfId="700" applyFont="1" applyFill="1" applyBorder="1" applyAlignment="1">
      <alignment horizontal="center" vertical="center"/>
      <protection/>
    </xf>
    <xf numFmtId="0" fontId="8" fillId="0" borderId="0" xfId="700" applyFont="1" applyFill="1" applyBorder="1" applyAlignment="1">
      <alignment horizontal="center" vertical="center"/>
      <protection/>
    </xf>
    <xf numFmtId="0" fontId="28" fillId="0" borderId="0" xfId="700" applyNumberFormat="1" applyFont="1" applyFill="1" applyAlignment="1" applyProtection="1">
      <alignment horizontal="center" vertical="center"/>
      <protection/>
    </xf>
    <xf numFmtId="0" fontId="28" fillId="0" borderId="0" xfId="700" applyNumberFormat="1" applyFont="1" applyFill="1" applyAlignment="1" applyProtection="1">
      <alignment horizontal="center" vertical="center"/>
      <protection/>
    </xf>
    <xf numFmtId="0" fontId="4" fillId="0" borderId="0" xfId="700" applyNumberFormat="1" applyFont="1" applyFill="1" applyAlignment="1" applyProtection="1">
      <alignment horizontal="right" vertical="center"/>
      <protection/>
    </xf>
    <xf numFmtId="0" fontId="104" fillId="0" borderId="0" xfId="678" applyFont="1" applyFill="1" applyAlignment="1">
      <alignment horizontal="center" vertical="center"/>
      <protection/>
    </xf>
    <xf numFmtId="0" fontId="35" fillId="0" borderId="0" xfId="700" applyFont="1" applyFill="1" applyAlignment="1">
      <alignment horizontal="center" vertical="center"/>
      <protection/>
    </xf>
    <xf numFmtId="0" fontId="38" fillId="56" borderId="0" xfId="605" applyFont="1" applyFill="1" applyAlignment="1">
      <alignment horizontal="center" vertical="center"/>
      <protection/>
    </xf>
    <xf numFmtId="0" fontId="38" fillId="0" borderId="0" xfId="635" applyFont="1" applyFill="1" applyAlignment="1">
      <alignment horizontal="center" vertical="center"/>
      <protection/>
    </xf>
    <xf numFmtId="0" fontId="35" fillId="0" borderId="0" xfId="700" applyFont="1" applyAlignment="1">
      <alignment horizontal="center" vertical="center" wrapText="1"/>
      <protection/>
    </xf>
    <xf numFmtId="0" fontId="0" fillId="0" borderId="26" xfId="700" applyBorder="1" applyAlignment="1">
      <alignment vertical="center" wrapText="1"/>
      <protection/>
    </xf>
    <xf numFmtId="0" fontId="105" fillId="0" borderId="0" xfId="549" applyFont="1" applyAlignment="1">
      <alignment horizontal="center" vertical="center"/>
      <protection/>
    </xf>
    <xf numFmtId="0" fontId="9" fillId="0" borderId="0" xfId="549" applyAlignment="1">
      <alignment vertical="center"/>
      <protection/>
    </xf>
    <xf numFmtId="0" fontId="9" fillId="0" borderId="0" xfId="549" applyAlignment="1">
      <alignment horizontal="right" vertical="center"/>
      <protection/>
    </xf>
    <xf numFmtId="0" fontId="51" fillId="0" borderId="20" xfId="550" applyFont="1" applyFill="1" applyBorder="1" applyAlignment="1">
      <alignment horizontal="center" vertical="center" wrapText="1"/>
      <protection/>
    </xf>
    <xf numFmtId="184" fontId="51" fillId="0" borderId="20" xfId="550" applyNumberFormat="1" applyFont="1" applyFill="1" applyBorder="1" applyAlignment="1">
      <alignment horizontal="center" vertical="center" wrapText="1"/>
      <protection/>
    </xf>
    <xf numFmtId="182" fontId="51" fillId="0" borderId="20" xfId="550" applyNumberFormat="1" applyFont="1" applyFill="1" applyBorder="1" applyAlignment="1">
      <alignment horizontal="right" vertical="center" wrapText="1"/>
      <protection/>
    </xf>
    <xf numFmtId="0" fontId="29" fillId="0" borderId="20" xfId="550" applyFont="1" applyFill="1" applyBorder="1" applyAlignment="1">
      <alignment vertical="center"/>
      <protection/>
    </xf>
    <xf numFmtId="182" fontId="29" fillId="0" borderId="20" xfId="550" applyNumberFormat="1" applyFont="1" applyFill="1" applyBorder="1" applyAlignment="1">
      <alignment horizontal="right" vertical="center" wrapText="1"/>
      <protection/>
    </xf>
    <xf numFmtId="0" fontId="29" fillId="0" borderId="20" xfId="550" applyFont="1" applyFill="1" applyBorder="1" applyAlignment="1">
      <alignment horizontal="left" vertical="center"/>
      <protection/>
    </xf>
    <xf numFmtId="49" fontId="9" fillId="0" borderId="8" xfId="550" applyNumberFormat="1" applyFont="1" applyFill="1" applyBorder="1" applyAlignment="1">
      <alignment vertical="center"/>
      <protection/>
    </xf>
    <xf numFmtId="182" fontId="32" fillId="0" borderId="20" xfId="550" applyNumberFormat="1" applyFont="1" applyFill="1" applyBorder="1" applyAlignment="1">
      <alignment horizontal="right" vertical="center" wrapText="1"/>
      <protection/>
    </xf>
    <xf numFmtId="49" fontId="9" fillId="0" borderId="8" xfId="550" applyNumberFormat="1" applyFont="1" applyFill="1" applyBorder="1" applyAlignment="1">
      <alignment horizontal="left" vertical="center" indent="2"/>
      <protection/>
    </xf>
    <xf numFmtId="49" fontId="9" fillId="0" borderId="20" xfId="550" applyNumberFormat="1" applyFont="1" applyFill="1" applyBorder="1" applyAlignment="1">
      <alignment vertical="center"/>
      <protection/>
    </xf>
    <xf numFmtId="49" fontId="9" fillId="0" borderId="20" xfId="550" applyNumberFormat="1" applyFont="1" applyFill="1" applyBorder="1" applyAlignment="1" applyProtection="1">
      <alignment horizontal="left" vertical="center" indent="2"/>
      <protection/>
    </xf>
    <xf numFmtId="49" fontId="9" fillId="0" borderId="19" xfId="550" applyNumberFormat="1" applyFont="1" applyFill="1" applyBorder="1" applyAlignment="1" applyProtection="1">
      <alignment horizontal="left" vertical="center" indent="2"/>
      <protection/>
    </xf>
    <xf numFmtId="0" fontId="32" fillId="0" borderId="20" xfId="550" applyFont="1" applyFill="1" applyBorder="1" applyAlignment="1">
      <alignment horizontal="left" vertical="center" indent="2"/>
      <protection/>
    </xf>
    <xf numFmtId="0" fontId="0" fillId="0" borderId="0" xfId="550" applyFont="1">
      <alignment vertical="center"/>
      <protection/>
    </xf>
    <xf numFmtId="0" fontId="105" fillId="0" borderId="0" xfId="549" applyFont="1" applyAlignment="1">
      <alignment horizontal="center" vertical="center"/>
      <protection/>
    </xf>
    <xf numFmtId="0" fontId="106" fillId="0" borderId="0" xfId="550" applyFont="1" applyAlignment="1">
      <alignment horizontal="right"/>
      <protection/>
    </xf>
    <xf numFmtId="0" fontId="107" fillId="0" borderId="20" xfId="550" applyFont="1" applyBorder="1" applyAlignment="1">
      <alignment horizontal="center" vertical="center"/>
      <protection/>
    </xf>
    <xf numFmtId="0" fontId="0" fillId="0" borderId="0" xfId="550" applyFont="1" applyAlignment="1">
      <alignment horizontal="center" vertical="center"/>
      <protection/>
    </xf>
    <xf numFmtId="0" fontId="106" fillId="0" borderId="20" xfId="550" applyFont="1" applyBorder="1" applyAlignment="1">
      <alignment horizontal="center" vertical="center"/>
      <protection/>
    </xf>
    <xf numFmtId="0" fontId="0" fillId="0" borderId="20" xfId="550" applyFont="1" applyBorder="1">
      <alignment vertical="center"/>
      <protection/>
    </xf>
    <xf numFmtId="0" fontId="0" fillId="0" borderId="0" xfId="550" applyFont="1">
      <alignment vertical="center"/>
      <protection/>
    </xf>
    <xf numFmtId="0" fontId="4" fillId="0" borderId="0" xfId="549" applyFont="1" applyFill="1" applyBorder="1" applyAlignment="1">
      <alignment horizontal="center" vertical="center" wrapText="1"/>
      <protection/>
    </xf>
    <xf numFmtId="0" fontId="65" fillId="0" borderId="0" xfId="549" applyFont="1" applyFill="1" applyBorder="1" applyAlignment="1">
      <alignment horizontal="center" vertical="center"/>
      <protection/>
    </xf>
    <xf numFmtId="0" fontId="4" fillId="0" borderId="0" xfId="549" applyFont="1" applyFill="1" applyAlignment="1">
      <alignment horizontal="center" vertical="center" wrapText="1"/>
      <protection/>
    </xf>
    <xf numFmtId="0" fontId="4" fillId="0" borderId="23" xfId="549" applyFont="1" applyFill="1" applyBorder="1" applyAlignment="1">
      <alignment horizontal="center" vertical="center" wrapText="1"/>
      <protection/>
    </xf>
    <xf numFmtId="0" fontId="4" fillId="0" borderId="0" xfId="549" applyFont="1" applyFill="1" applyAlignment="1">
      <alignment horizontal="right" vertical="center" wrapText="1"/>
      <protection/>
    </xf>
    <xf numFmtId="0" fontId="4" fillId="0" borderId="0" xfId="549" applyFont="1" applyFill="1" applyBorder="1">
      <alignment/>
      <protection/>
    </xf>
    <xf numFmtId="0" fontId="51" fillId="0" borderId="0" xfId="549" applyFont="1" applyFill="1" applyBorder="1" applyAlignment="1">
      <alignment horizontal="center" vertical="center" wrapText="1"/>
      <protection/>
    </xf>
    <xf numFmtId="0" fontId="51" fillId="0" borderId="20" xfId="549" applyFont="1" applyFill="1" applyBorder="1" applyAlignment="1">
      <alignment horizontal="center" vertical="center" wrapText="1"/>
      <protection/>
    </xf>
    <xf numFmtId="0" fontId="4" fillId="0" borderId="0" xfId="549" applyFont="1" applyFill="1">
      <alignment/>
      <protection/>
    </xf>
    <xf numFmtId="0" fontId="51" fillId="55" borderId="20" xfId="549" applyFont="1" applyFill="1" applyBorder="1" applyAlignment="1">
      <alignment horizontal="center" vertical="center" wrapText="1"/>
      <protection/>
    </xf>
    <xf numFmtId="0" fontId="51" fillId="55" borderId="20" xfId="549" applyFont="1" applyFill="1" applyBorder="1" applyAlignment="1">
      <alignment horizontal="right" vertical="center" wrapText="1"/>
      <protection/>
    </xf>
    <xf numFmtId="0" fontId="51" fillId="55" borderId="20" xfId="549" applyFont="1" applyFill="1" applyBorder="1" applyAlignment="1">
      <alignment horizontal="left" vertical="center" wrapText="1"/>
      <protection/>
    </xf>
    <xf numFmtId="0" fontId="51" fillId="55" borderId="20" xfId="549" applyFont="1" applyFill="1" applyBorder="1" applyAlignment="1">
      <alignment vertical="center" wrapText="1"/>
      <protection/>
    </xf>
    <xf numFmtId="0" fontId="9" fillId="0" borderId="0" xfId="549" applyFont="1" applyFill="1" applyBorder="1">
      <alignment/>
      <protection/>
    </xf>
    <xf numFmtId="0" fontId="4" fillId="0" borderId="0" xfId="549" applyFont="1" applyFill="1" applyBorder="1" applyAlignment="1">
      <alignment horizontal="center"/>
      <protection/>
    </xf>
    <xf numFmtId="0" fontId="9" fillId="0" borderId="0" xfId="549" applyFont="1" applyFill="1">
      <alignment/>
      <protection/>
    </xf>
    <xf numFmtId="0" fontId="9" fillId="0" borderId="0" xfId="549" applyFont="1" applyFill="1" applyAlignment="1">
      <alignment horizontal="center"/>
      <protection/>
    </xf>
    <xf numFmtId="201" fontId="10" fillId="0" borderId="20" xfId="635" applyNumberFormat="1" applyFont="1" applyFill="1" applyBorder="1" applyAlignment="1">
      <alignment horizontal="center" vertical="center"/>
      <protection/>
    </xf>
    <xf numFmtId="0" fontId="65" fillId="0" borderId="0" xfId="636" applyFont="1" applyAlignment="1">
      <alignment horizontal="center" vertical="center"/>
      <protection/>
    </xf>
    <xf numFmtId="0" fontId="9" fillId="0" borderId="0" xfId="636">
      <alignment/>
      <protection/>
    </xf>
    <xf numFmtId="0" fontId="39" fillId="55" borderId="0" xfId="636" applyFont="1" applyFill="1">
      <alignment/>
      <protection/>
    </xf>
    <xf numFmtId="0" fontId="9" fillId="55" borderId="23" xfId="636" applyFont="1" applyFill="1" applyBorder="1" applyAlignment="1">
      <alignment horizontal="right"/>
      <protection/>
    </xf>
    <xf numFmtId="0" fontId="51" fillId="55" borderId="20" xfId="636" applyFont="1" applyFill="1" applyBorder="1" applyAlignment="1">
      <alignment horizontal="center" vertical="center"/>
      <protection/>
    </xf>
    <xf numFmtId="3" fontId="42" fillId="55" borderId="20" xfId="636" applyNumberFormat="1" applyFont="1" applyFill="1" applyBorder="1" applyAlignment="1" applyProtection="1">
      <alignment horizontal="left" vertical="center"/>
      <protection/>
    </xf>
    <xf numFmtId="1" fontId="51" fillId="55" borderId="20" xfId="636" applyNumberFormat="1" applyFont="1" applyFill="1" applyBorder="1" applyAlignment="1" applyProtection="1">
      <alignment horizontal="right" vertical="center"/>
      <protection/>
    </xf>
    <xf numFmtId="0" fontId="9" fillId="0" borderId="0" xfId="636" applyFont="1">
      <alignment/>
      <protection/>
    </xf>
    <xf numFmtId="0" fontId="9" fillId="0" borderId="20" xfId="549" applyFill="1" applyBorder="1" applyAlignment="1">
      <alignment horizontal="left" vertical="center"/>
      <protection/>
    </xf>
    <xf numFmtId="1" fontId="9" fillId="55" borderId="20" xfId="636" applyNumberFormat="1" applyFont="1" applyFill="1" applyBorder="1" applyAlignment="1">
      <alignment horizontal="right" vertical="center"/>
      <protection/>
    </xf>
    <xf numFmtId="0" fontId="9" fillId="0" borderId="20" xfId="549" applyFont="1" applyFill="1" applyBorder="1" applyAlignment="1">
      <alignment horizontal="left" vertical="center"/>
      <protection/>
    </xf>
    <xf numFmtId="0" fontId="9" fillId="55" borderId="0" xfId="636" applyFill="1">
      <alignment/>
      <protection/>
    </xf>
    <xf numFmtId="0" fontId="65" fillId="0" borderId="0" xfId="739" applyFont="1" applyFill="1" applyAlignment="1">
      <alignment horizontal="center" vertical="center"/>
      <protection/>
    </xf>
    <xf numFmtId="0" fontId="9" fillId="0" borderId="0" xfId="739" applyFont="1" applyFill="1">
      <alignment vertical="center"/>
      <protection/>
    </xf>
    <xf numFmtId="0" fontId="9" fillId="0" borderId="0" xfId="739" applyFont="1" applyFill="1" applyAlignment="1">
      <alignment horizontal="right"/>
      <protection/>
    </xf>
    <xf numFmtId="183" fontId="51" fillId="0" borderId="20" xfId="740" applyNumberFormat="1" applyFont="1" applyFill="1" applyBorder="1" applyAlignment="1">
      <alignment horizontal="center" vertical="center"/>
      <protection/>
    </xf>
    <xf numFmtId="0" fontId="51" fillId="0" borderId="20" xfId="739" applyFont="1" applyFill="1" applyBorder="1" applyAlignment="1">
      <alignment horizontal="center" vertical="center" wrapText="1"/>
      <protection/>
    </xf>
    <xf numFmtId="0" fontId="51" fillId="0" borderId="20" xfId="737" applyFont="1" applyFill="1" applyBorder="1" applyAlignment="1">
      <alignment horizontal="center" vertical="center" wrapText="1"/>
      <protection/>
    </xf>
    <xf numFmtId="0" fontId="51" fillId="0" borderId="20" xfId="739" applyFont="1" applyFill="1" applyBorder="1" applyAlignment="1">
      <alignment horizontal="justify" vertical="center" wrapText="1"/>
      <protection/>
    </xf>
    <xf numFmtId="0" fontId="51" fillId="0" borderId="20" xfId="739" applyFont="1" applyFill="1" applyBorder="1" applyAlignment="1">
      <alignment horizontal="right" vertical="center" wrapText="1"/>
      <protection/>
    </xf>
    <xf numFmtId="0" fontId="4" fillId="0" borderId="20" xfId="739" applyFont="1" applyFill="1" applyBorder="1" applyAlignment="1">
      <alignment vertical="center" wrapText="1"/>
      <protection/>
    </xf>
    <xf numFmtId="0" fontId="9" fillId="0" borderId="20" xfId="739" applyFont="1" applyFill="1" applyBorder="1" applyAlignment="1">
      <alignment horizontal="justify" vertical="center" wrapText="1"/>
      <protection/>
    </xf>
    <xf numFmtId="0" fontId="9" fillId="0" borderId="20" xfId="739" applyFont="1" applyFill="1" applyBorder="1" applyAlignment="1">
      <alignment horizontal="right" vertical="center" wrapText="1"/>
      <protection/>
    </xf>
    <xf numFmtId="0" fontId="9" fillId="0" borderId="20" xfId="739" applyFont="1" applyFill="1" applyBorder="1" applyAlignment="1">
      <alignment horizontal="right" vertical="center"/>
      <protection/>
    </xf>
    <xf numFmtId="0" fontId="9" fillId="0" borderId="20" xfId="739" applyFont="1" applyFill="1" applyBorder="1">
      <alignment vertical="center"/>
      <protection/>
    </xf>
    <xf numFmtId="0" fontId="67" fillId="0" borderId="0" xfId="535" applyFont="1" applyAlignment="1">
      <alignment horizontal="center" vertical="center"/>
      <protection/>
    </xf>
    <xf numFmtId="0" fontId="9" fillId="0" borderId="0" xfId="535" applyAlignment="1">
      <alignment horizontal="left" vertical="center"/>
      <protection/>
    </xf>
    <xf numFmtId="0" fontId="6" fillId="0" borderId="0" xfId="535" applyFont="1" applyAlignment="1">
      <alignment horizontal="right" vertical="center"/>
      <protection/>
    </xf>
    <xf numFmtId="0" fontId="68" fillId="0" borderId="20" xfId="535" applyFont="1" applyBorder="1" applyAlignment="1">
      <alignment horizontal="center" vertical="center"/>
      <protection/>
    </xf>
    <xf numFmtId="0" fontId="51" fillId="0" borderId="20" xfId="535" applyFont="1" applyBorder="1" applyAlignment="1">
      <alignment horizontal="center" vertical="center"/>
      <protection/>
    </xf>
    <xf numFmtId="0" fontId="69" fillId="0" borderId="20" xfId="535" applyFont="1" applyBorder="1" applyAlignment="1">
      <alignment horizontal="left" vertical="center"/>
      <protection/>
    </xf>
    <xf numFmtId="227" fontId="6" fillId="55" borderId="20" xfId="535" applyNumberFormat="1" applyFont="1" applyFill="1" applyBorder="1" applyAlignment="1" applyProtection="1">
      <alignment horizontal="right" vertical="center"/>
      <protection/>
    </xf>
    <xf numFmtId="228" fontId="6" fillId="55" borderId="28" xfId="535" applyNumberFormat="1" applyFont="1" applyFill="1" applyBorder="1" applyAlignment="1" applyProtection="1">
      <alignment horizontal="right" vertical="center"/>
      <protection/>
    </xf>
    <xf numFmtId="229" fontId="9" fillId="0" borderId="0" xfId="535" applyNumberFormat="1" applyAlignment="1">
      <alignment horizontal="left" vertical="center"/>
      <protection/>
    </xf>
    <xf numFmtId="0" fontId="9" fillId="0" borderId="0" xfId="535">
      <alignment/>
      <protection/>
    </xf>
    <xf numFmtId="0" fontId="28" fillId="0" borderId="0" xfId="535" applyFont="1" applyAlignment="1">
      <alignment horizontal="center" vertical="center"/>
      <protection/>
    </xf>
    <xf numFmtId="0" fontId="6" fillId="0" borderId="0" xfId="535" applyFont="1" applyAlignment="1">
      <alignment horizontal="right"/>
      <protection/>
    </xf>
    <xf numFmtId="0" fontId="29" fillId="0" borderId="20" xfId="535" applyFont="1" applyBorder="1" applyAlignment="1">
      <alignment horizontal="center" vertical="center"/>
      <protection/>
    </xf>
    <xf numFmtId="184" fontId="31" fillId="0" borderId="20" xfId="535" applyNumberFormat="1" applyFont="1" applyBorder="1" applyAlignment="1">
      <alignment horizontal="center" vertical="center" wrapText="1"/>
      <protection/>
    </xf>
    <xf numFmtId="0" fontId="9" fillId="0" borderId="20" xfId="535" applyBorder="1" applyAlignment="1">
      <alignment horizontal="left" vertical="center"/>
      <protection/>
    </xf>
    <xf numFmtId="184" fontId="9" fillId="0" borderId="20" xfId="535" applyNumberFormat="1" applyBorder="1" applyAlignment="1">
      <alignment horizontal="center" vertical="center"/>
      <protection/>
    </xf>
    <xf numFmtId="0" fontId="69" fillId="0" borderId="0" xfId="535" applyFont="1" applyBorder="1" applyAlignment="1">
      <alignment horizontal="left" vertical="center"/>
      <protection/>
    </xf>
    <xf numFmtId="0" fontId="9" fillId="0" borderId="0" xfId="535" applyBorder="1">
      <alignment/>
      <protection/>
    </xf>
    <xf numFmtId="0" fontId="28" fillId="0" borderId="0" xfId="535" applyFont="1" applyAlignment="1">
      <alignment horizontal="center" vertical="center"/>
      <protection/>
    </xf>
  </cellXfs>
  <cellStyles count="1079">
    <cellStyle name="Normal" xfId="0"/>
    <cellStyle name="_ET_STYLE_NoName_00_" xfId="15"/>
    <cellStyle name="0,0&#13;&#10;NA&#13;&#10;" xfId="16"/>
    <cellStyle name="0,0&#13;&#10;NA&#13;&#10; 2" xfId="17"/>
    <cellStyle name="0,0&#13;&#10;NA&#13;&#10; 2 2" xfId="18"/>
    <cellStyle name="0,0&#13;&#10;NA&#13;&#10; 2 3" xfId="19"/>
    <cellStyle name="0,0&#13;&#10;NA&#13;&#10; 2_2017年省对市(州)税收返还和转移支付预算" xfId="20"/>
    <cellStyle name="0,0&#13;&#10;NA&#13;&#10; 3" xfId="21"/>
    <cellStyle name="0,0&#13;&#10;NA&#13;&#10; 4" xfId="22"/>
    <cellStyle name="0,0&#13;&#10;NA&#13;&#10;_2017年省对市(州)税收返还和转移支付预算" xfId="23"/>
    <cellStyle name="20% - Accent1" xfId="24"/>
    <cellStyle name="20% - Accent1 2" xfId="25"/>
    <cellStyle name="20% - Accent1_2016年四川省省级一般公共预算支出执行情况表" xfId="26"/>
    <cellStyle name="20% - Accent2" xfId="27"/>
    <cellStyle name="20% - Accent2 2" xfId="28"/>
    <cellStyle name="20% - Accent2_2016年四川省省级一般公共预算支出执行情况表" xfId="29"/>
    <cellStyle name="20% - Accent3" xfId="30"/>
    <cellStyle name="20% - Accent3 2" xfId="31"/>
    <cellStyle name="20% - Accent3_2016年四川省省级一般公共预算支出执行情况表" xfId="32"/>
    <cellStyle name="20% - Accent4" xfId="33"/>
    <cellStyle name="20% - Accent4 2" xfId="34"/>
    <cellStyle name="20% - Accent4_2016年四川省省级一般公共预算支出执行情况表" xfId="35"/>
    <cellStyle name="20% - Accent5" xfId="36"/>
    <cellStyle name="20% - Accent5 2" xfId="37"/>
    <cellStyle name="20% - Accent5_2016年四川省省级一般公共预算支出执行情况表" xfId="38"/>
    <cellStyle name="20% - Accent6" xfId="39"/>
    <cellStyle name="20% - Accent6 2" xfId="40"/>
    <cellStyle name="20% - Accent6_2016年四川省省级一般公共预算支出执行情况表" xfId="41"/>
    <cellStyle name="20% - 强调文字颜色 1" xfId="42"/>
    <cellStyle name="20% - 强调文字颜色 1 2" xfId="43"/>
    <cellStyle name="20% - 强调文字颜色 1 2 2" xfId="44"/>
    <cellStyle name="20% - 强调文字颜色 1 2 2 2" xfId="45"/>
    <cellStyle name="20% - 强调文字颜色 1 2 2 3" xfId="46"/>
    <cellStyle name="20% - 强调文字颜色 1 2 2_2017年省对市(州)税收返还和转移支付预算" xfId="47"/>
    <cellStyle name="20% - 强调文字颜色 1 2 3" xfId="48"/>
    <cellStyle name="20% - 强调文字颜色 1 2_四川省2017年省对市（州）税收返还和转移支付分地区预算（草案）--社保处" xfId="49"/>
    <cellStyle name="20% - 强调文字颜色 2" xfId="50"/>
    <cellStyle name="20% - 强调文字颜色 2 2" xfId="51"/>
    <cellStyle name="20% - 强调文字颜色 2 2 2" xfId="52"/>
    <cellStyle name="20% - 强调文字颜色 2 2 2 2" xfId="53"/>
    <cellStyle name="20% - 强调文字颜色 2 2 2 3" xfId="54"/>
    <cellStyle name="20% - 强调文字颜色 2 2 2_2017年省对市(州)税收返还和转移支付预算" xfId="55"/>
    <cellStyle name="20% - 强调文字颜色 2 2 3" xfId="56"/>
    <cellStyle name="20% - 强调文字颜色 2 2_四川省2017年省对市（州）税收返还和转移支付分地区预算（草案）--社保处" xfId="57"/>
    <cellStyle name="20% - 强调文字颜色 3" xfId="58"/>
    <cellStyle name="20% - 强调文字颜色 3 2" xfId="59"/>
    <cellStyle name="20% - 强调文字颜色 3 2 2" xfId="60"/>
    <cellStyle name="20% - 强调文字颜色 3 2 2 2" xfId="61"/>
    <cellStyle name="20% - 强调文字颜色 3 2 2 3" xfId="62"/>
    <cellStyle name="20% - 强调文字颜色 3 2 2_2017年省对市(州)税收返还和转移支付预算" xfId="63"/>
    <cellStyle name="20% - 强调文字颜色 3 2 3" xfId="64"/>
    <cellStyle name="20% - 强调文字颜色 3 2_四川省2017年省对市（州）税收返还和转移支付分地区预算（草案）--社保处" xfId="65"/>
    <cellStyle name="20% - 强调文字颜色 4" xfId="66"/>
    <cellStyle name="20% - 强调文字颜色 4 2" xfId="67"/>
    <cellStyle name="20% - 强调文字颜色 4 2 2" xfId="68"/>
    <cellStyle name="20% - 强调文字颜色 4 2 2 2" xfId="69"/>
    <cellStyle name="20% - 强调文字颜色 4 2 2 3" xfId="70"/>
    <cellStyle name="20% - 强调文字颜色 4 2 2_2017年省对市(州)税收返还和转移支付预算" xfId="71"/>
    <cellStyle name="20% - 强调文字颜色 4 2 3" xfId="72"/>
    <cellStyle name="20% - 强调文字颜色 4 2_四川省2017年省对市（州）税收返还和转移支付分地区预算（草案）--社保处" xfId="73"/>
    <cellStyle name="20% - 强调文字颜色 5" xfId="74"/>
    <cellStyle name="20% - 强调文字颜色 5 2" xfId="75"/>
    <cellStyle name="20% - 强调文字颜色 5 2 2" xfId="76"/>
    <cellStyle name="20% - 强调文字颜色 5 2 2 2" xfId="77"/>
    <cellStyle name="20% - 强调文字颜色 5 2 2 3" xfId="78"/>
    <cellStyle name="20% - 强调文字颜色 5 2 2_2017年省对市(州)税收返还和转移支付预算" xfId="79"/>
    <cellStyle name="20% - 强调文字颜色 5 2 3" xfId="80"/>
    <cellStyle name="20% - 强调文字颜色 5 2_四川省2017年省对市（州）税收返还和转移支付分地区预算（草案）--社保处" xfId="81"/>
    <cellStyle name="20% - 强调文字颜色 6" xfId="82"/>
    <cellStyle name="20% - 强调文字颜色 6 2" xfId="83"/>
    <cellStyle name="20% - 强调文字颜色 6 2 2" xfId="84"/>
    <cellStyle name="20% - 强调文字颜色 6 2 2 2" xfId="85"/>
    <cellStyle name="20% - 强调文字颜色 6 2 2 3" xfId="86"/>
    <cellStyle name="20% - 强调文字颜色 6 2 2_2017年省对市(州)税收返还和转移支付预算" xfId="87"/>
    <cellStyle name="20% - 强调文字颜色 6 2 3" xfId="88"/>
    <cellStyle name="20% - 强调文字颜色 6 2_四川省2017年省对市（州）税收返还和转移支付分地区预算（草案）--社保处" xfId="89"/>
    <cellStyle name="40% - Accent1" xfId="90"/>
    <cellStyle name="40% - Accent1 2" xfId="91"/>
    <cellStyle name="40% - Accent1_2016年四川省省级一般公共预算支出执行情况表" xfId="92"/>
    <cellStyle name="40% - Accent2" xfId="93"/>
    <cellStyle name="40% - Accent2 2" xfId="94"/>
    <cellStyle name="40% - Accent2_2016年四川省省级一般公共预算支出执行情况表" xfId="95"/>
    <cellStyle name="40% - Accent3" xfId="96"/>
    <cellStyle name="40% - Accent3 2" xfId="97"/>
    <cellStyle name="40% - Accent3_2016年四川省省级一般公共预算支出执行情况表" xfId="98"/>
    <cellStyle name="40% - Accent4" xfId="99"/>
    <cellStyle name="40% - Accent4 2" xfId="100"/>
    <cellStyle name="40% - Accent4_2016年四川省省级一般公共预算支出执行情况表" xfId="101"/>
    <cellStyle name="40% - Accent5" xfId="102"/>
    <cellStyle name="40% - Accent5 2" xfId="103"/>
    <cellStyle name="40% - Accent5_2016年四川省省级一般公共预算支出执行情况表" xfId="104"/>
    <cellStyle name="40% - Accent6" xfId="105"/>
    <cellStyle name="40% - Accent6 2" xfId="106"/>
    <cellStyle name="40% - Accent6_2016年四川省省级一般公共预算支出执行情况表" xfId="107"/>
    <cellStyle name="40% - 强调文字颜色 1" xfId="108"/>
    <cellStyle name="40% - 强调文字颜色 1 2" xfId="109"/>
    <cellStyle name="40% - 强调文字颜色 1 2 2" xfId="110"/>
    <cellStyle name="40% - 强调文字颜色 1 2 2 2" xfId="111"/>
    <cellStyle name="40% - 强调文字颜色 1 2 2 3" xfId="112"/>
    <cellStyle name="40% - 强调文字颜色 1 2 2_2017年省对市(州)税收返还和转移支付预算" xfId="113"/>
    <cellStyle name="40% - 强调文字颜色 1 2 3" xfId="114"/>
    <cellStyle name="40% - 强调文字颜色 1 2_四川省2017年省对市（州）税收返还和转移支付分地区预算（草案）--社保处" xfId="115"/>
    <cellStyle name="40% - 强调文字颜色 2" xfId="116"/>
    <cellStyle name="40% - 强调文字颜色 2 2" xfId="117"/>
    <cellStyle name="40% - 强调文字颜色 2 2 2" xfId="118"/>
    <cellStyle name="40% - 强调文字颜色 2 2 2 2" xfId="119"/>
    <cellStyle name="40% - 强调文字颜色 2 2 2 3" xfId="120"/>
    <cellStyle name="40% - 强调文字颜色 2 2 2_2017年省对市(州)税收返还和转移支付预算" xfId="121"/>
    <cellStyle name="40% - 强调文字颜色 2 2 3" xfId="122"/>
    <cellStyle name="40% - 强调文字颜色 2 2_四川省2017年省对市（州）税收返还和转移支付分地区预算（草案）--社保处" xfId="123"/>
    <cellStyle name="40% - 强调文字颜色 3" xfId="124"/>
    <cellStyle name="40% - 强调文字颜色 3 2" xfId="125"/>
    <cellStyle name="40% - 强调文字颜色 3 2 2" xfId="126"/>
    <cellStyle name="40% - 强调文字颜色 3 2 2 2" xfId="127"/>
    <cellStyle name="40% - 强调文字颜色 3 2 2 3" xfId="128"/>
    <cellStyle name="40% - 强调文字颜色 3 2 2_2017年省对市(州)税收返还和转移支付预算" xfId="129"/>
    <cellStyle name="40% - 强调文字颜色 3 2 3" xfId="130"/>
    <cellStyle name="40% - 强调文字颜色 3 2_四川省2017年省对市（州）税收返还和转移支付分地区预算（草案）--社保处" xfId="131"/>
    <cellStyle name="40% - 强调文字颜色 4" xfId="132"/>
    <cellStyle name="40% - 强调文字颜色 4 2" xfId="133"/>
    <cellStyle name="40% - 强调文字颜色 4 2 2" xfId="134"/>
    <cellStyle name="40% - 强调文字颜色 4 2 2 2" xfId="135"/>
    <cellStyle name="40% - 强调文字颜色 4 2 2 3" xfId="136"/>
    <cellStyle name="40% - 强调文字颜色 4 2 2_2017年省对市(州)税收返还和转移支付预算" xfId="137"/>
    <cellStyle name="40% - 强调文字颜色 4 2 3" xfId="138"/>
    <cellStyle name="40% - 强调文字颜色 4 2_四川省2017年省对市（州）税收返还和转移支付分地区预算（草案）--社保处" xfId="139"/>
    <cellStyle name="40% - 强调文字颜色 5" xfId="140"/>
    <cellStyle name="40% - 强调文字颜色 5 2" xfId="141"/>
    <cellStyle name="40% - 强调文字颜色 5 2 2" xfId="142"/>
    <cellStyle name="40% - 强调文字颜色 5 2 2 2" xfId="143"/>
    <cellStyle name="40% - 强调文字颜色 5 2 2 3" xfId="144"/>
    <cellStyle name="40% - 强调文字颜色 5 2 2_2017年省对市(州)税收返还和转移支付预算" xfId="145"/>
    <cellStyle name="40% - 强调文字颜色 5 2 3" xfId="146"/>
    <cellStyle name="40% - 强调文字颜色 5 2_四川省2017年省对市（州）税收返还和转移支付分地区预算（草案）--社保处" xfId="147"/>
    <cellStyle name="40% - 强调文字颜色 6" xfId="148"/>
    <cellStyle name="40% - 强调文字颜色 6 2" xfId="149"/>
    <cellStyle name="40% - 强调文字颜色 6 2 2" xfId="150"/>
    <cellStyle name="40% - 强调文字颜色 6 2 2 2" xfId="151"/>
    <cellStyle name="40% - 强调文字颜色 6 2 2 3" xfId="152"/>
    <cellStyle name="40% - 强调文字颜色 6 2 2_2017年省对市(州)税收返还和转移支付预算" xfId="153"/>
    <cellStyle name="40% - 强调文字颜色 6 2 3" xfId="154"/>
    <cellStyle name="40% - 强调文字颜色 6 2_四川省2017年省对市（州）税收返还和转移支付分地区预算（草案）--社保处" xfId="155"/>
    <cellStyle name="60% - Accent1" xfId="156"/>
    <cellStyle name="60% - Accent1 2" xfId="157"/>
    <cellStyle name="60% - Accent2" xfId="158"/>
    <cellStyle name="60% - Accent2 2" xfId="159"/>
    <cellStyle name="60% - Accent3" xfId="160"/>
    <cellStyle name="60% - Accent3 2" xfId="161"/>
    <cellStyle name="60% - Accent4" xfId="162"/>
    <cellStyle name="60% - Accent4 2" xfId="163"/>
    <cellStyle name="60% - Accent5" xfId="164"/>
    <cellStyle name="60% - Accent5 2" xfId="165"/>
    <cellStyle name="60% - Accent6" xfId="166"/>
    <cellStyle name="60% - Accent6 2" xfId="167"/>
    <cellStyle name="60% - 强调文字颜色 1" xfId="168"/>
    <cellStyle name="60% - 强调文字颜色 1 2" xfId="169"/>
    <cellStyle name="60% - 强调文字颜色 1 2 2" xfId="170"/>
    <cellStyle name="60% - 强调文字颜色 1 2 2 2" xfId="171"/>
    <cellStyle name="60% - 强调文字颜色 1 2 2 3" xfId="172"/>
    <cellStyle name="60% - 强调文字颜色 1 2 2_2017年省对市(州)税收返还和转移支付预算" xfId="173"/>
    <cellStyle name="60% - 强调文字颜色 1 2 3" xfId="174"/>
    <cellStyle name="60% - 强调文字颜色 1 2_四川省2017年省对市（州）税收返还和转移支付分地区预算（草案）--社保处" xfId="175"/>
    <cellStyle name="60% - 强调文字颜色 2" xfId="176"/>
    <cellStyle name="60% - 强调文字颜色 2 2" xfId="177"/>
    <cellStyle name="60% - 强调文字颜色 2 2 2" xfId="178"/>
    <cellStyle name="60% - 强调文字颜色 2 2 2 2" xfId="179"/>
    <cellStyle name="60% - 强调文字颜色 2 2 2 3" xfId="180"/>
    <cellStyle name="60% - 强调文字颜色 2 2 2_2017年省对市(州)税收返还和转移支付预算" xfId="181"/>
    <cellStyle name="60% - 强调文字颜色 2 2 3" xfId="182"/>
    <cellStyle name="60% - 强调文字颜色 2 2_四川省2017年省对市（州）税收返还和转移支付分地区预算（草案）--社保处" xfId="183"/>
    <cellStyle name="60% - 强调文字颜色 3" xfId="184"/>
    <cellStyle name="60% - 强调文字颜色 3 2" xfId="185"/>
    <cellStyle name="60% - 强调文字颜色 3 2 2" xfId="186"/>
    <cellStyle name="60% - 强调文字颜色 3 2 2 2" xfId="187"/>
    <cellStyle name="60% - 强调文字颜色 3 2 2 3" xfId="188"/>
    <cellStyle name="60% - 强调文字颜色 3 2 2_2017年省对市(州)税收返还和转移支付预算" xfId="189"/>
    <cellStyle name="60% - 强调文字颜色 3 2 3" xfId="190"/>
    <cellStyle name="60% - 强调文字颜色 3 2_四川省2017年省对市（州）税收返还和转移支付分地区预算（草案）--社保处" xfId="191"/>
    <cellStyle name="60% - 强调文字颜色 4" xfId="192"/>
    <cellStyle name="60% - 强调文字颜色 4 2" xfId="193"/>
    <cellStyle name="60% - 强调文字颜色 4 2 2" xfId="194"/>
    <cellStyle name="60% - 强调文字颜色 4 2 2 2" xfId="195"/>
    <cellStyle name="60% - 强调文字颜色 4 2 2 3" xfId="196"/>
    <cellStyle name="60% - 强调文字颜色 4 2 2_2017年省对市(州)税收返还和转移支付预算" xfId="197"/>
    <cellStyle name="60% - 强调文字颜色 4 2 3" xfId="198"/>
    <cellStyle name="60% - 强调文字颜色 4 2_四川省2017年省对市（州）税收返还和转移支付分地区预算（草案）--社保处" xfId="199"/>
    <cellStyle name="60% - 强调文字颜色 5" xfId="200"/>
    <cellStyle name="60% - 强调文字颜色 5 2" xfId="201"/>
    <cellStyle name="60% - 强调文字颜色 5 2 2" xfId="202"/>
    <cellStyle name="60% - 强调文字颜色 5 2 2 2" xfId="203"/>
    <cellStyle name="60% - 强调文字颜色 5 2 2 3" xfId="204"/>
    <cellStyle name="60% - 强调文字颜色 5 2 2_2017年省对市(州)税收返还和转移支付预算" xfId="205"/>
    <cellStyle name="60% - 强调文字颜色 5 2 3" xfId="206"/>
    <cellStyle name="60% - 强调文字颜色 5 2_四川省2017年省对市（州）税收返还和转移支付分地区预算（草案）--社保处" xfId="207"/>
    <cellStyle name="60% - 强调文字颜色 6" xfId="208"/>
    <cellStyle name="60% - 强调文字颜色 6 2" xfId="209"/>
    <cellStyle name="60% - 强调文字颜色 6 2 2" xfId="210"/>
    <cellStyle name="60% - 强调文字颜色 6 2 2 2" xfId="211"/>
    <cellStyle name="60% - 强调文字颜色 6 2 2 3" xfId="212"/>
    <cellStyle name="60% - 强调文字颜色 6 2 2_2017年省对市(州)税收返还和转移支付预算" xfId="213"/>
    <cellStyle name="60% - 强调文字颜色 6 2 3" xfId="214"/>
    <cellStyle name="60% - 强调文字颜色 6 2_四川省2017年省对市（州）税收返还和转移支付分地区预算（草案）--社保处" xfId="215"/>
    <cellStyle name="Accent1" xfId="216"/>
    <cellStyle name="Accent1 2" xfId="217"/>
    <cellStyle name="Accent2" xfId="218"/>
    <cellStyle name="Accent2 2" xfId="219"/>
    <cellStyle name="Accent3" xfId="220"/>
    <cellStyle name="Accent3 2" xfId="221"/>
    <cellStyle name="Accent4" xfId="222"/>
    <cellStyle name="Accent4 2" xfId="223"/>
    <cellStyle name="Accent5" xfId="224"/>
    <cellStyle name="Accent5 2" xfId="225"/>
    <cellStyle name="Accent6" xfId="226"/>
    <cellStyle name="Accent6 2" xfId="227"/>
    <cellStyle name="Bad" xfId="228"/>
    <cellStyle name="Bad 2" xfId="229"/>
    <cellStyle name="Calculation" xfId="230"/>
    <cellStyle name="Calculation 2" xfId="231"/>
    <cellStyle name="Calculation_2016年全省及省级财政收支执行及2017年预算草案表（20161206，预审自用稿）" xfId="232"/>
    <cellStyle name="Check Cell" xfId="233"/>
    <cellStyle name="Check Cell 2" xfId="234"/>
    <cellStyle name="Check Cell_2016年全省及省级财政收支执行及2017年预算草案表（20161206，预审自用稿）" xfId="235"/>
    <cellStyle name="Explanatory Text" xfId="236"/>
    <cellStyle name="Explanatory Text 2" xfId="237"/>
    <cellStyle name="Good" xfId="238"/>
    <cellStyle name="Good 2" xfId="239"/>
    <cellStyle name="Heading 1" xfId="240"/>
    <cellStyle name="Heading 1 2" xfId="241"/>
    <cellStyle name="Heading 1_2016年全省及省级财政收支执行及2017年预算草案表（20161206，预审自用稿）" xfId="242"/>
    <cellStyle name="Heading 2" xfId="243"/>
    <cellStyle name="Heading 2 2" xfId="244"/>
    <cellStyle name="Heading 2_2016年全省及省级财政收支执行及2017年预算草案表（20161206，预审自用稿）" xfId="245"/>
    <cellStyle name="Heading 3" xfId="246"/>
    <cellStyle name="Heading 3 2" xfId="247"/>
    <cellStyle name="Heading 3_2016年全省及省级财政收支执行及2017年预算草案表（20161206，预审自用稿）" xfId="248"/>
    <cellStyle name="Heading 4" xfId="249"/>
    <cellStyle name="Heading 4 2" xfId="250"/>
    <cellStyle name="Input" xfId="251"/>
    <cellStyle name="Input 2" xfId="252"/>
    <cellStyle name="Input_2016年全省及省级财政收支执行及2017年预算草案表（20161206，预审自用稿）" xfId="253"/>
    <cellStyle name="Linked Cell" xfId="254"/>
    <cellStyle name="Linked Cell 2" xfId="255"/>
    <cellStyle name="Linked Cell_2016年全省及省级财政收支执行及2017年预算草案表（20161206，预审自用稿）" xfId="256"/>
    <cellStyle name="Neutral" xfId="257"/>
    <cellStyle name="Neutral 2" xfId="258"/>
    <cellStyle name="no dec" xfId="259"/>
    <cellStyle name="Normal_APR" xfId="260"/>
    <cellStyle name="Note" xfId="261"/>
    <cellStyle name="Note 2" xfId="262"/>
    <cellStyle name="Note_2016年全省及省级财政收支执行及2017年预算草案表（20161206，预审自用稿）" xfId="263"/>
    <cellStyle name="Output" xfId="264"/>
    <cellStyle name="Output 2" xfId="265"/>
    <cellStyle name="Output_2016年全省及省级财政收支执行及2017年预算草案表（20161206，预审自用稿）" xfId="266"/>
    <cellStyle name="Title" xfId="267"/>
    <cellStyle name="Title 2" xfId="268"/>
    <cellStyle name="Total" xfId="269"/>
    <cellStyle name="Total 2" xfId="270"/>
    <cellStyle name="Total_2016年全省及省级财政收支执行及2017年预算草案表（20161206，预审自用稿）" xfId="271"/>
    <cellStyle name="Warning Text" xfId="272"/>
    <cellStyle name="Warning Text 2" xfId="273"/>
    <cellStyle name="Percent" xfId="274"/>
    <cellStyle name="百分比 2" xfId="275"/>
    <cellStyle name="百分比 2 2" xfId="276"/>
    <cellStyle name="百分比 2 3" xfId="277"/>
    <cellStyle name="百分比 2 3 2" xfId="278"/>
    <cellStyle name="百分比 2 3 3" xfId="279"/>
    <cellStyle name="百分比 2 4" xfId="280"/>
    <cellStyle name="百分比 2 5" xfId="281"/>
    <cellStyle name="百分比 3" xfId="282"/>
    <cellStyle name="百分比 4" xfId="283"/>
    <cellStyle name="标题" xfId="284"/>
    <cellStyle name="标题 1" xfId="285"/>
    <cellStyle name="标题 1 2" xfId="286"/>
    <cellStyle name="标题 1 2 2" xfId="287"/>
    <cellStyle name="标题 1 2 2 2" xfId="288"/>
    <cellStyle name="标题 1 2 2 3" xfId="289"/>
    <cellStyle name="标题 1 2 2_2017年省对市(州)税收返还和转移支付预算" xfId="290"/>
    <cellStyle name="标题 1 2 3" xfId="291"/>
    <cellStyle name="标题 2" xfId="292"/>
    <cellStyle name="标题 2 2" xfId="293"/>
    <cellStyle name="标题 2 2 2" xfId="294"/>
    <cellStyle name="标题 2 2 2 2" xfId="295"/>
    <cellStyle name="标题 2 2 2 3" xfId="296"/>
    <cellStyle name="标题 2 2 2_2017年省对市(州)税收返还和转移支付预算" xfId="297"/>
    <cellStyle name="标题 2 2 3" xfId="298"/>
    <cellStyle name="标题 3" xfId="299"/>
    <cellStyle name="标题 3 2" xfId="300"/>
    <cellStyle name="标题 3 2 2" xfId="301"/>
    <cellStyle name="标题 3 2 2 2" xfId="302"/>
    <cellStyle name="标题 3 2 2 3" xfId="303"/>
    <cellStyle name="标题 3 2 2_2017年省对市(州)税收返还和转移支付预算" xfId="304"/>
    <cellStyle name="标题 3 2 3" xfId="305"/>
    <cellStyle name="标题 4" xfId="306"/>
    <cellStyle name="标题 4 2" xfId="307"/>
    <cellStyle name="标题 4 2 2" xfId="308"/>
    <cellStyle name="标题 4 2 2 2" xfId="309"/>
    <cellStyle name="标题 4 2 2 3" xfId="310"/>
    <cellStyle name="标题 4 2 2_2017年省对市(州)税收返还和转移支付预算" xfId="311"/>
    <cellStyle name="标题 4 2 3" xfId="312"/>
    <cellStyle name="标题 5" xfId="313"/>
    <cellStyle name="标题 5 2" xfId="314"/>
    <cellStyle name="标题 5 2 2" xfId="315"/>
    <cellStyle name="标题 5 2 3" xfId="316"/>
    <cellStyle name="标题 5 2_2017年省对市(州)税收返还和转移支付预算" xfId="317"/>
    <cellStyle name="标题 5 3" xfId="318"/>
    <cellStyle name="差" xfId="319"/>
    <cellStyle name="差 2" xfId="320"/>
    <cellStyle name="差 2 2" xfId="321"/>
    <cellStyle name="差 2 2 2" xfId="322"/>
    <cellStyle name="差 2 2 3" xfId="323"/>
    <cellStyle name="差 2 2_2017年省对市(州)税收返还和转移支付预算" xfId="324"/>
    <cellStyle name="差 2 3" xfId="325"/>
    <cellStyle name="差 2_四川省2017年省对市（州）税收返还和转移支付分地区预算（草案）--社保处" xfId="326"/>
    <cellStyle name="差_%84表2：2016-2018年省级部门三年滚动规划报表" xfId="327"/>
    <cellStyle name="差_“三区”文化人才专项资金" xfId="328"/>
    <cellStyle name="差_1 2017年省对市（州）税收返还和转移支付预算分地区情况表（华侨事务补助）(1)" xfId="329"/>
    <cellStyle name="差_10 2017年省对市（州）税收返还和转移支付预算分地区情况表（寺观教堂维修补助资金）(1)" xfId="330"/>
    <cellStyle name="差_10-扶持民族地区教育发展" xfId="331"/>
    <cellStyle name="差_11 2017年省对市（州）税收返还和转移支付预算分地区情况表（基层行政单位救灾专项资金）(1)" xfId="332"/>
    <cellStyle name="差_1-12" xfId="333"/>
    <cellStyle name="差_1-12_四川省2017年省对市（州）税收返还和转移支付分地区预算（草案）--社保处" xfId="334"/>
    <cellStyle name="差_12 2017年省对市（州）税收返还和转移支付预算分地区情况表（民族地区春节慰问经费）(1)" xfId="335"/>
    <cellStyle name="差_123" xfId="336"/>
    <cellStyle name="差_13 2017年省对市（州）税收返还和转移支付预算分地区情况表（审计能力提升专项经费）(1)" xfId="337"/>
    <cellStyle name="差_14 2017年省对市（州）税收返还和转移支付预算分地区情况表（支持基层政权建设补助资金）(1)" xfId="338"/>
    <cellStyle name="差_15-省级防震减灾分情况" xfId="339"/>
    <cellStyle name="差_18 2017年省对市（州）税收返还和转移支付预算分地区情况表（全省法院系统业务经费）(1)" xfId="340"/>
    <cellStyle name="差_19 征兵经费" xfId="341"/>
    <cellStyle name="差_1-学前教育发展专项资金" xfId="342"/>
    <cellStyle name="差_1-政策性保险财政补助资金" xfId="343"/>
    <cellStyle name="差_2" xfId="344"/>
    <cellStyle name="差_2 政法转移支付" xfId="345"/>
    <cellStyle name="差_20 国防动员专项经费" xfId="346"/>
    <cellStyle name="差_2015财金互动汇总（加人行、补成都）" xfId="347"/>
    <cellStyle name="差_2015财金互动汇总（加人行、补成都） 2" xfId="348"/>
    <cellStyle name="差_2015财金互动汇总（加人行、补成都） 2 2" xfId="349"/>
    <cellStyle name="差_2015财金互动汇总（加人行、补成都） 2 2_2017年省对市(州)税收返还和转移支付预算" xfId="350"/>
    <cellStyle name="差_2015财金互动汇总（加人行、补成都） 2 3" xfId="351"/>
    <cellStyle name="差_2015财金互动汇总（加人行、补成都） 2_2017年省对市(州)税收返还和转移支付预算" xfId="352"/>
    <cellStyle name="差_2015财金互动汇总（加人行、补成都） 3" xfId="353"/>
    <cellStyle name="差_2015财金互动汇总（加人行、补成都） 3_2017年省对市(州)税收返还和转移支付预算" xfId="354"/>
    <cellStyle name="差_2015财金互动汇总（加人行、补成都） 4" xfId="355"/>
    <cellStyle name="差_2015财金互动汇总（加人行、补成都）_2017年省对市(州)税收返还和转移支付预算" xfId="356"/>
    <cellStyle name="差_2015直接融资汇总表" xfId="357"/>
    <cellStyle name="差_2015直接融资汇总表 2" xfId="358"/>
    <cellStyle name="差_2015直接融资汇总表 2 2" xfId="359"/>
    <cellStyle name="差_2015直接融资汇总表 2 2_2017年省对市(州)税收返还和转移支付预算" xfId="360"/>
    <cellStyle name="差_2015直接融资汇总表 2 3" xfId="361"/>
    <cellStyle name="差_2015直接融资汇总表 2_2017年省对市(州)税收返还和转移支付预算" xfId="362"/>
    <cellStyle name="差_2015直接融资汇总表 3" xfId="363"/>
    <cellStyle name="差_2015直接融资汇总表 3_2017年省对市(州)税收返还和转移支付预算" xfId="364"/>
    <cellStyle name="差_2015直接融资汇总表 4" xfId="365"/>
    <cellStyle name="差_2015直接融资汇总表_2017年省对市(州)税收返还和转移支付预算" xfId="366"/>
    <cellStyle name="差_2016年四川省省级一般公共预算支出执行情况表" xfId="367"/>
    <cellStyle name="差_2017年省对市(州)税收返还和转移支付预算" xfId="368"/>
    <cellStyle name="差_2017年省对市（州）税收返还和转移支付预算分地区情况表（华侨事务补助）(1)" xfId="369"/>
    <cellStyle name="差_2017年省对市（州）税收返还和转移支付预算分地区情况表（华侨事务补助）(1)_四川省2017年省对市（州）税收返还和转移支付分地区预算（草案）--社保处" xfId="370"/>
    <cellStyle name="差_21 禁毒补助经费" xfId="371"/>
    <cellStyle name="差_22 2017年省对市（州）税收返还和转移支付预算分地区情况表（交警业务经费）(1)" xfId="372"/>
    <cellStyle name="差_23 铁路护路专项经费" xfId="373"/>
    <cellStyle name="差_24 维稳经费" xfId="374"/>
    <cellStyle name="差_2-45" xfId="375"/>
    <cellStyle name="差_2-45_四川省2017年省对市（州）税收返还和转移支付分地区预算（草案）--社保处" xfId="376"/>
    <cellStyle name="差_2-46" xfId="377"/>
    <cellStyle name="差_2-46_四川省2017年省对市（州）税收返还和转移支付分地区预算（草案）--社保处" xfId="378"/>
    <cellStyle name="差_25 消防部队大型装备建设补助经费" xfId="379"/>
    <cellStyle name="差_2-50" xfId="380"/>
    <cellStyle name="差_2-50_四川省2017年省对市（州）税收返还和转移支付分地区预算（草案）--社保处" xfId="381"/>
    <cellStyle name="差_2-52" xfId="382"/>
    <cellStyle name="差_2-52_四川省2017年省对市（州）税收返还和转移支付分地区预算（草案）--社保处" xfId="383"/>
    <cellStyle name="差_2-55" xfId="384"/>
    <cellStyle name="差_2-55_四川省2017年省对市（州）税收返还和转移支付分地区预算（草案）--社保处" xfId="385"/>
    <cellStyle name="差_2-58" xfId="386"/>
    <cellStyle name="差_2-58_四川省2017年省对市（州）税收返还和转移支付分地区预算（草案）--社保处" xfId="387"/>
    <cellStyle name="差_2-59" xfId="388"/>
    <cellStyle name="差_2-59_四川省2017年省对市（州）税收返还和转移支付分地区预算（草案）--社保处" xfId="389"/>
    <cellStyle name="差_26 地方纪检监察机关办案补助专项资金" xfId="390"/>
    <cellStyle name="差_2-60" xfId="391"/>
    <cellStyle name="差_2-60_四川省2017年省对市（州）税收返还和转移支付分地区预算（草案）--社保处" xfId="392"/>
    <cellStyle name="差_2-62" xfId="393"/>
    <cellStyle name="差_2-62_四川省2017年省对市（州）税收返还和转移支付分地区预算（草案）--社保处" xfId="394"/>
    <cellStyle name="差_2-65" xfId="395"/>
    <cellStyle name="差_2-65_四川省2017年省对市（州）税收返还和转移支付分地区预算（草案）--社保处" xfId="396"/>
    <cellStyle name="差_2-67" xfId="397"/>
    <cellStyle name="差_2-67_四川省2017年省对市（州）税收返还和转移支付分地区预算（草案）--社保处" xfId="398"/>
    <cellStyle name="差_27 妇女儿童事业发展专项资金" xfId="399"/>
    <cellStyle name="差_28 基层干训机构建设补助专项资金" xfId="400"/>
    <cellStyle name="差_2-财金互动" xfId="401"/>
    <cellStyle name="差_2-义务教育经费保障机制改革" xfId="402"/>
    <cellStyle name="差_3 2017年省对市（州）税收返还和转移支付预算分地区情况表（到村任职）" xfId="403"/>
    <cellStyle name="差_3-创业担保贷款贴息及奖补" xfId="404"/>
    <cellStyle name="差_3-义务教育均衡发展专项" xfId="405"/>
    <cellStyle name="差_4" xfId="406"/>
    <cellStyle name="差_4-11" xfId="407"/>
    <cellStyle name="差_4-12" xfId="408"/>
    <cellStyle name="差_4-14" xfId="409"/>
    <cellStyle name="差_4-15" xfId="410"/>
    <cellStyle name="差_4-20" xfId="411"/>
    <cellStyle name="差_4-21" xfId="412"/>
    <cellStyle name="差_4-22" xfId="413"/>
    <cellStyle name="差_4-23" xfId="414"/>
    <cellStyle name="差_4-24" xfId="415"/>
    <cellStyle name="差_4-29" xfId="416"/>
    <cellStyle name="差_4-30" xfId="417"/>
    <cellStyle name="差_4-31" xfId="418"/>
    <cellStyle name="差_4-5" xfId="419"/>
    <cellStyle name="差_4-8" xfId="420"/>
    <cellStyle name="差_4-9" xfId="421"/>
    <cellStyle name="差_4-农村义教“营养改善计划”" xfId="422"/>
    <cellStyle name="差_5 2017年省对市（州）税收返还和转移支付预算分地区情况表（全国重点寺观教堂维修经费业生中央财政补助资金）(1)" xfId="423"/>
    <cellStyle name="差_5-农村教师周转房建设" xfId="424"/>
    <cellStyle name="差_5-中央财政统借统还外债项目资金" xfId="425"/>
    <cellStyle name="差_6" xfId="426"/>
    <cellStyle name="差_6-扶持民办教育专项" xfId="427"/>
    <cellStyle name="差_6-省级财政政府与社会资本合作项目综合补助资金" xfId="428"/>
    <cellStyle name="差_7 2017年省对市（州）税收返还和转移支付预算分地区情况表（省级旅游发展资金）(1)" xfId="429"/>
    <cellStyle name="差_7-普惠金融政府和社会资本合作以奖代补资金" xfId="430"/>
    <cellStyle name="差_7-中等职业教育发展专项经费" xfId="431"/>
    <cellStyle name="差_8 2017年省对市（州）税收返还和转移支付预算分地区情况表（民族事业发展资金）(1)" xfId="432"/>
    <cellStyle name="差_9 2017年省对市（州）税收返还和转移支付预算分地区情况表（全省工商行政管理专项经费）(1)" xfId="433"/>
    <cellStyle name="差_Sheet14" xfId="434"/>
    <cellStyle name="差_Sheet14_四川省2017年省对市（州）税收返还和转移支付分地区预算（草案）--社保处" xfId="435"/>
    <cellStyle name="差_Sheet15" xfId="436"/>
    <cellStyle name="差_Sheet15_四川省2017年省对市（州）税收返还和转移支付分地区预算（草案）--社保处" xfId="437"/>
    <cellStyle name="差_Sheet16" xfId="438"/>
    <cellStyle name="差_Sheet16_四川省2017年省对市（州）税收返还和转移支付分地区预算（草案）--社保处" xfId="439"/>
    <cellStyle name="差_Sheet18" xfId="440"/>
    <cellStyle name="差_Sheet18_四川省2017年省对市（州）税收返还和转移支付分地区预算（草案）--社保处" xfId="441"/>
    <cellStyle name="差_Sheet19" xfId="442"/>
    <cellStyle name="差_Sheet19_四川省2017年省对市（州）税收返还和转移支付分地区预算（草案）--社保处" xfId="443"/>
    <cellStyle name="差_Sheet2" xfId="444"/>
    <cellStyle name="差_Sheet20" xfId="445"/>
    <cellStyle name="差_Sheet20_四川省2017年省对市（州）税收返还和转移支付分地区预算（草案）--社保处" xfId="446"/>
    <cellStyle name="差_Sheet22" xfId="447"/>
    <cellStyle name="差_Sheet22_四川省2017年省对市（州）税收返还和转移支付分地区预算（草案）--社保处" xfId="448"/>
    <cellStyle name="差_Sheet25" xfId="449"/>
    <cellStyle name="差_Sheet25_四川省2017年省对市（州）税收返还和转移支付分地区预算（草案）--社保处" xfId="450"/>
    <cellStyle name="差_Sheet26" xfId="451"/>
    <cellStyle name="差_Sheet26_四川省2017年省对市（州）税收返还和转移支付分地区预算（草案）--社保处" xfId="452"/>
    <cellStyle name="差_Sheet27" xfId="453"/>
    <cellStyle name="差_Sheet27_四川省2017年省对市（州）税收返还和转移支付分地区预算（草案）--社保处" xfId="454"/>
    <cellStyle name="差_Sheet29" xfId="455"/>
    <cellStyle name="差_Sheet29_四川省2017年省对市（州）税收返还和转移支付分地区预算（草案）--社保处" xfId="456"/>
    <cellStyle name="差_Sheet32" xfId="457"/>
    <cellStyle name="差_Sheet32_四川省2017年省对市（州）税收返还和转移支付分地区预算（草案）--社保处" xfId="458"/>
    <cellStyle name="差_Sheet33" xfId="459"/>
    <cellStyle name="差_Sheet33_四川省2017年省对市（州）税收返还和转移支付分地区预算（草案）--社保处" xfId="460"/>
    <cellStyle name="差_Sheet7" xfId="461"/>
    <cellStyle name="差_博物馆纪念馆逐步免费开放补助资金" xfId="462"/>
    <cellStyle name="差_促进扩大信贷增量" xfId="463"/>
    <cellStyle name="差_促进扩大信贷增量 2" xfId="464"/>
    <cellStyle name="差_促进扩大信贷增量 2 2" xfId="465"/>
    <cellStyle name="差_促进扩大信贷增量 2 2_2017年省对市(州)税收返还和转移支付预算" xfId="466"/>
    <cellStyle name="差_促进扩大信贷增量 2 2_四川省2017年省对市（州）税收返还和转移支付分地区预算（草案）--社保处" xfId="467"/>
    <cellStyle name="差_促进扩大信贷增量 2 3" xfId="468"/>
    <cellStyle name="差_促进扩大信贷增量 2_2017年省对市(州)税收返还和转移支付预算" xfId="469"/>
    <cellStyle name="差_促进扩大信贷增量 2_四川省2017年省对市（州）税收返还和转移支付分地区预算（草案）--社保处" xfId="470"/>
    <cellStyle name="差_促进扩大信贷增量 3" xfId="471"/>
    <cellStyle name="差_促进扩大信贷增量 3_2017年省对市(州)税收返还和转移支付预算" xfId="472"/>
    <cellStyle name="差_促进扩大信贷增量 3_四川省2017年省对市（州）税收返还和转移支付分地区预算（草案）--社保处" xfId="473"/>
    <cellStyle name="差_促进扩大信贷增量 4" xfId="474"/>
    <cellStyle name="差_促进扩大信贷增量_2017年省对市(州)税收返还和转移支付预算" xfId="475"/>
    <cellStyle name="差_促进扩大信贷增量_四川省2017年省对市（州）税收返还和转移支付分地区预算（草案）--社保处" xfId="476"/>
    <cellStyle name="差_地方纪检监察机关办案补助专项资金" xfId="477"/>
    <cellStyle name="差_地方纪检监察机关办案补助专项资金_四川省2017年省对市（州）税收返还和转移支付分地区预算（草案）--社保处" xfId="478"/>
    <cellStyle name="差_公共文化服务体系建设" xfId="479"/>
    <cellStyle name="差_国家级非物质文化遗产保护专项资金" xfId="480"/>
    <cellStyle name="差_国家文物保护专项资金" xfId="481"/>
    <cellStyle name="差_汇总" xfId="482"/>
    <cellStyle name="差_汇总 2" xfId="483"/>
    <cellStyle name="差_汇总 2 2" xfId="484"/>
    <cellStyle name="差_汇总 2 2_2017年省对市(州)税收返还和转移支付预算" xfId="485"/>
    <cellStyle name="差_汇总 2 2_四川省2017年省对市（州）税收返还和转移支付分地区预算（草案）--社保处" xfId="486"/>
    <cellStyle name="差_汇总 2 3" xfId="487"/>
    <cellStyle name="差_汇总 2_2017年省对市(州)税收返还和转移支付预算" xfId="488"/>
    <cellStyle name="差_汇总 2_四川省2017年省对市（州）税收返还和转移支付分地区预算（草案）--社保处" xfId="489"/>
    <cellStyle name="差_汇总 3" xfId="490"/>
    <cellStyle name="差_汇总 3_2017年省对市(州)税收返还和转移支付预算" xfId="491"/>
    <cellStyle name="差_汇总 3_四川省2017年省对市（州）税收返还和转移支付分地区预算（草案）--社保处" xfId="492"/>
    <cellStyle name="差_汇总 4" xfId="493"/>
    <cellStyle name="差_汇总_1" xfId="494"/>
    <cellStyle name="差_汇总_1 2" xfId="495"/>
    <cellStyle name="差_汇总_1 2 2" xfId="496"/>
    <cellStyle name="差_汇总_1 2 2_2017年省对市(州)税收返还和转移支付预算" xfId="497"/>
    <cellStyle name="差_汇总_1 2 3" xfId="498"/>
    <cellStyle name="差_汇总_1 2_2017年省对市(州)税收返还和转移支付预算" xfId="499"/>
    <cellStyle name="差_汇总_1 3" xfId="500"/>
    <cellStyle name="差_汇总_1 3_2017年省对市(州)税收返还和转移支付预算" xfId="501"/>
    <cellStyle name="差_汇总_2" xfId="502"/>
    <cellStyle name="差_汇总_2 2" xfId="503"/>
    <cellStyle name="差_汇总_2 2 2" xfId="504"/>
    <cellStyle name="差_汇总_2 2 2_2017年省对市(州)税收返还和转移支付预算" xfId="505"/>
    <cellStyle name="差_汇总_2 2 2_四川省2017年省对市（州）税收返还和转移支付分地区预算（草案）--社保处" xfId="506"/>
    <cellStyle name="差_汇总_2 2 3" xfId="507"/>
    <cellStyle name="差_汇总_2 2_2017年省对市(州)税收返还和转移支付预算" xfId="508"/>
    <cellStyle name="差_汇总_2 2_四川省2017年省对市（州）税收返还和转移支付分地区预算（草案）--社保处" xfId="509"/>
    <cellStyle name="差_汇总_2 3" xfId="510"/>
    <cellStyle name="差_汇总_2 3_2017年省对市(州)税收返还和转移支付预算" xfId="511"/>
    <cellStyle name="差_汇总_2 3_四川省2017年省对市（州）税收返还和转移支付分地区预算（草案）--社保处" xfId="512"/>
    <cellStyle name="差_汇总_2_四川省2017年省对市（州）税收返还和转移支付分地区预算（草案）--社保处" xfId="513"/>
    <cellStyle name="差_汇总_2017年省对市(州)税收返还和转移支付预算" xfId="514"/>
    <cellStyle name="差_汇总_四川省2017年省对市（州）税收返还和转移支付分地区预算（草案）--社保处" xfId="515"/>
    <cellStyle name="差_科技口6-30-35" xfId="516"/>
    <cellStyle name="差_美术馆公共图书馆文化馆（站）免费开放专项资金" xfId="517"/>
    <cellStyle name="差_其他工程费用计费" xfId="518"/>
    <cellStyle name="差_其他工程费用计费_四川省2017年省对市（州）税收返还和转移支付分地区预算（草案）--社保处" xfId="519"/>
    <cellStyle name="差_少数民族文化事业发展专项资金" xfId="520"/>
    <cellStyle name="差_省级科技计划项目专项资金" xfId="521"/>
    <cellStyle name="差_省级体育专项资金" xfId="522"/>
    <cellStyle name="差_省级文化发展专项资金" xfId="523"/>
    <cellStyle name="差_省级文物保护专项资金" xfId="524"/>
    <cellStyle name="差_四川省2017年省对市（州）税收返还和转移支付分地区预算（草案）--教科文处" xfId="525"/>
    <cellStyle name="差_四川省2017年省对市（州）税收返还和转移支付分地区预算（草案）--社保处" xfId="526"/>
    <cellStyle name="差_四川省2017年省对市（州）税收返还和转移支付分地区预算（草案）--行政政法处" xfId="527"/>
    <cellStyle name="差_四川省2017年省对市（州）税收返还和转移支付分地区预算（草案）--债务金融处" xfId="528"/>
    <cellStyle name="差_体育场馆免费低收费开放补助资金" xfId="529"/>
    <cellStyle name="差_文化产业发展专项资金" xfId="530"/>
    <cellStyle name="差_宣传文化事业发展专项资金" xfId="531"/>
    <cellStyle name="差_债券贴息计算器" xfId="532"/>
    <cellStyle name="差_债券贴息计算器_四川省2017年省对市（州）税收返还和转移支付分地区预算（草案）--社保处" xfId="533"/>
    <cellStyle name="常规 10" xfId="534"/>
    <cellStyle name="常规 10 2" xfId="535"/>
    <cellStyle name="常规 10 2 2" xfId="536"/>
    <cellStyle name="常规 10 2 2 2" xfId="537"/>
    <cellStyle name="常规 10 2 2 3" xfId="538"/>
    <cellStyle name="常规 10 2 2_2017年省对市(州)税收返还和转移支付预算" xfId="539"/>
    <cellStyle name="常规 10 2 3" xfId="540"/>
    <cellStyle name="常规 10 2 4" xfId="541"/>
    <cellStyle name="常规 10 2_2017年省对市(州)税收返还和转移支付预算" xfId="542"/>
    <cellStyle name="常规 10 3" xfId="543"/>
    <cellStyle name="常规 10 3 2" xfId="544"/>
    <cellStyle name="常规 10 3_123" xfId="545"/>
    <cellStyle name="常规 10 4" xfId="546"/>
    <cellStyle name="常规 10 4 2" xfId="547"/>
    <cellStyle name="常规 10 4 3" xfId="548"/>
    <cellStyle name="常规 10 4 3 2" xfId="549"/>
    <cellStyle name="常规 10 5" xfId="550"/>
    <cellStyle name="常规 10_123" xfId="551"/>
    <cellStyle name="常规 11" xfId="552"/>
    <cellStyle name="常规 11 2" xfId="553"/>
    <cellStyle name="常规 11 2 2" xfId="554"/>
    <cellStyle name="常规 11 2 3" xfId="555"/>
    <cellStyle name="常规 11 2_2017年省对市(州)税收返还和转移支付预算" xfId="556"/>
    <cellStyle name="常规 11 3" xfId="557"/>
    <cellStyle name="常规 12" xfId="558"/>
    <cellStyle name="常规 12 2" xfId="559"/>
    <cellStyle name="常规 12 3" xfId="560"/>
    <cellStyle name="常规 12_123" xfId="561"/>
    <cellStyle name="常规 13" xfId="562"/>
    <cellStyle name="常规 13 2" xfId="563"/>
    <cellStyle name="常规 13_四川省2017年省对市（州）税收返还和转移支付分地区预算（草案）--社保处" xfId="564"/>
    <cellStyle name="常规 14" xfId="565"/>
    <cellStyle name="常规 14 2" xfId="566"/>
    <cellStyle name="常规 15" xfId="567"/>
    <cellStyle name="常规 15 2" xfId="568"/>
    <cellStyle name="常规 15 4" xfId="569"/>
    <cellStyle name="常规 16" xfId="570"/>
    <cellStyle name="常规 16 2" xfId="571"/>
    <cellStyle name="常规 17" xfId="572"/>
    <cellStyle name="常规 17 2" xfId="573"/>
    <cellStyle name="常规 17 2 2" xfId="574"/>
    <cellStyle name="常规 17 2_2016年四川省省级一般公共预算支出执行情况表" xfId="575"/>
    <cellStyle name="常规 17 3" xfId="576"/>
    <cellStyle name="常规 17 4" xfId="577"/>
    <cellStyle name="常规 17 4 2" xfId="578"/>
    <cellStyle name="常规 17 4_2016年四川省省级一般公共预算支出执行情况表" xfId="579"/>
    <cellStyle name="常规 17_2016年四川省省级一般公共预算支出执行情况表" xfId="580"/>
    <cellStyle name="常规 18" xfId="581"/>
    <cellStyle name="常规 18 2" xfId="582"/>
    <cellStyle name="常规 19" xfId="583"/>
    <cellStyle name="常规 19 2" xfId="584"/>
    <cellStyle name="常规 2" xfId="585"/>
    <cellStyle name="常规 2 2" xfId="586"/>
    <cellStyle name="常规 2 2 2" xfId="587"/>
    <cellStyle name="常规 2 2 2 2" xfId="588"/>
    <cellStyle name="常规 2 2 2 3" xfId="589"/>
    <cellStyle name="常规 2 2 2_2017年省对市(州)税收返还和转移支付预算" xfId="590"/>
    <cellStyle name="常规 2 2 3" xfId="591"/>
    <cellStyle name="常规 2 2 4" xfId="592"/>
    <cellStyle name="常规 2 2_2017年省对市(州)税收返还和转移支付预算" xfId="593"/>
    <cellStyle name="常规 2 3" xfId="594"/>
    <cellStyle name="常规 2 3 2" xfId="595"/>
    <cellStyle name="常规 2 3 2 2" xfId="596"/>
    <cellStyle name="常规 2 3 2 3" xfId="597"/>
    <cellStyle name="常规 2 3 2_2017年省对市(州)税收返还和转移支付预算" xfId="598"/>
    <cellStyle name="常规 2 3 3" xfId="599"/>
    <cellStyle name="常规 2 3 4" xfId="600"/>
    <cellStyle name="常规 2 3 5" xfId="601"/>
    <cellStyle name="常规 2 3_2017年省对市(州)税收返还和转移支付预算" xfId="602"/>
    <cellStyle name="常规 2 4" xfId="603"/>
    <cellStyle name="常规 2 4 2" xfId="604"/>
    <cellStyle name="常规 2 4 2 2" xfId="605"/>
    <cellStyle name="常规 2 5" xfId="606"/>
    <cellStyle name="常规 2 5 2" xfId="607"/>
    <cellStyle name="常规 2 5 3" xfId="608"/>
    <cellStyle name="常规 2 5_2017年省对市(州)税收返还和转移支付预算" xfId="609"/>
    <cellStyle name="常规 2 6" xfId="610"/>
    <cellStyle name="常规 2_%84表2：2016-2018年省级部门三年滚动规划报表" xfId="611"/>
    <cellStyle name="常规 20" xfId="612"/>
    <cellStyle name="常规 20 2" xfId="613"/>
    <cellStyle name="常规 20 2 2" xfId="614"/>
    <cellStyle name="常规 20 2_2016年社保基金收支执行及2017年预算草案表" xfId="615"/>
    <cellStyle name="常规 20 3" xfId="616"/>
    <cellStyle name="常规 20 4" xfId="617"/>
    <cellStyle name="常规 20 4 2" xfId="618"/>
    <cellStyle name="常规 20_2015年全省及省级财政收支执行及2016年预算草案表（20160120）企业处修改" xfId="619"/>
    <cellStyle name="常规 21" xfId="620"/>
    <cellStyle name="常规 21 2" xfId="621"/>
    <cellStyle name="常规 21 2 2" xfId="622"/>
    <cellStyle name="常规 21 3" xfId="623"/>
    <cellStyle name="常规 22" xfId="624"/>
    <cellStyle name="常规 22 2" xfId="625"/>
    <cellStyle name="常规 23" xfId="626"/>
    <cellStyle name="常规 24" xfId="627"/>
    <cellStyle name="常规 24 2" xfId="628"/>
    <cellStyle name="常规 25" xfId="629"/>
    <cellStyle name="常规 25 2" xfId="630"/>
    <cellStyle name="常规 25 2 2" xfId="631"/>
    <cellStyle name="常规 25 2_2016年社保基金收支执行及2017年预算草案表" xfId="632"/>
    <cellStyle name="常规 26" xfId="633"/>
    <cellStyle name="常规 26 2" xfId="634"/>
    <cellStyle name="常规 26 2 2" xfId="635"/>
    <cellStyle name="常规 26 2 2 2" xfId="636"/>
    <cellStyle name="常规 26_2016年社保基金收支执行及2017年预算草案表" xfId="637"/>
    <cellStyle name="常规 27" xfId="638"/>
    <cellStyle name="常规 27 2" xfId="639"/>
    <cellStyle name="常规 27 2 2" xfId="640"/>
    <cellStyle name="常规 27 2_2016年四川省省级一般公共预算支出执行情况表" xfId="641"/>
    <cellStyle name="常规 27 3" xfId="642"/>
    <cellStyle name="常规 27_2016年四川省省级一般公共预算支出执行情况表" xfId="643"/>
    <cellStyle name="常规 28" xfId="644"/>
    <cellStyle name="常规 28 2" xfId="645"/>
    <cellStyle name="常规 28 2 2" xfId="646"/>
    <cellStyle name="常规 28_2016年社保基金收支执行及2017年预算草案表" xfId="647"/>
    <cellStyle name="常规 29" xfId="648"/>
    <cellStyle name="常规 3" xfId="649"/>
    <cellStyle name="常规 3 2" xfId="650"/>
    <cellStyle name="常规 3 2 2" xfId="651"/>
    <cellStyle name="常规 3 2 2 2" xfId="652"/>
    <cellStyle name="常规 3 2 2 3" xfId="653"/>
    <cellStyle name="常规 3 2 2_2017年省对市(州)税收返还和转移支付预算" xfId="654"/>
    <cellStyle name="常规 3 2 3" xfId="655"/>
    <cellStyle name="常规 3 2 3 2" xfId="656"/>
    <cellStyle name="常规 3 2 4" xfId="657"/>
    <cellStyle name="常规 3 2_2016年四川省省级一般公共预算支出执行情况表" xfId="658"/>
    <cellStyle name="常规 3 3" xfId="659"/>
    <cellStyle name="常规 3 3 2" xfId="660"/>
    <cellStyle name="常规 3 3 3" xfId="661"/>
    <cellStyle name="常规 3 3_2017年省对市(州)税收返还和转移支付预算" xfId="662"/>
    <cellStyle name="常规 3 4" xfId="663"/>
    <cellStyle name="常规 3_15-省级防震减灾分情况" xfId="664"/>
    <cellStyle name="常规 30" xfId="665"/>
    <cellStyle name="常规 30 2" xfId="666"/>
    <cellStyle name="常规 30 2 2" xfId="667"/>
    <cellStyle name="常规 30 2_2016年四川省省级一般公共预算支出执行情况表" xfId="668"/>
    <cellStyle name="常规 30 3" xfId="669"/>
    <cellStyle name="常规 30_2016年四川省省级一般公共预算支出执行情况表" xfId="670"/>
    <cellStyle name="常规 31" xfId="671"/>
    <cellStyle name="常规 31 2" xfId="672"/>
    <cellStyle name="常规 31_2016年社保基金收支执行及2017年预算草案表" xfId="673"/>
    <cellStyle name="常规 32" xfId="674"/>
    <cellStyle name="常规 33" xfId="675"/>
    <cellStyle name="常规 34" xfId="676"/>
    <cellStyle name="常规 35" xfId="677"/>
    <cellStyle name="常规 36" xfId="678"/>
    <cellStyle name="常规 38" xfId="679"/>
    <cellStyle name="常规 39" xfId="680"/>
    <cellStyle name="常规 4" xfId="681"/>
    <cellStyle name="常规 4 2" xfId="682"/>
    <cellStyle name="常规 4 2 2" xfId="683"/>
    <cellStyle name="常规 4 2_123" xfId="684"/>
    <cellStyle name="常规 4 3" xfId="685"/>
    <cellStyle name="常规 4_123" xfId="686"/>
    <cellStyle name="常规 47" xfId="687"/>
    <cellStyle name="常规 47 2" xfId="688"/>
    <cellStyle name="常规 47 2 2" xfId="689"/>
    <cellStyle name="常规 47 2 2 2" xfId="690"/>
    <cellStyle name="常规 47 2 3" xfId="691"/>
    <cellStyle name="常规 47 3" xfId="692"/>
    <cellStyle name="常规 47 4" xfId="693"/>
    <cellStyle name="常规 47 4 2" xfId="694"/>
    <cellStyle name="常规 47 4 2 2" xfId="695"/>
    <cellStyle name="常规 48" xfId="696"/>
    <cellStyle name="常规 48 2" xfId="697"/>
    <cellStyle name="常规 48 2 2" xfId="698"/>
    <cellStyle name="常规 48 3" xfId="699"/>
    <cellStyle name="常规 5" xfId="700"/>
    <cellStyle name="常规 5 2" xfId="701"/>
    <cellStyle name="常规 5 2 2" xfId="702"/>
    <cellStyle name="常规 5 2 3" xfId="703"/>
    <cellStyle name="常规 5 2_2017年省对市(州)税收返还和转移支付预算" xfId="704"/>
    <cellStyle name="常规 5 3" xfId="705"/>
    <cellStyle name="常规 5 4" xfId="706"/>
    <cellStyle name="常规 5_2017年省对市(州)税收返还和转移支付预算" xfId="707"/>
    <cellStyle name="常规 6" xfId="708"/>
    <cellStyle name="常规 6 2" xfId="709"/>
    <cellStyle name="常规 6 2 2" xfId="710"/>
    <cellStyle name="常规 6 2 2 2" xfId="711"/>
    <cellStyle name="常规 6 2 2 3" xfId="712"/>
    <cellStyle name="常规 6 2 2_2017年省对市(州)税收返还和转移支付预算" xfId="713"/>
    <cellStyle name="常规 6 2 3" xfId="714"/>
    <cellStyle name="常规 6 2 4" xfId="715"/>
    <cellStyle name="常规 6 2_2017年省对市(州)税收返还和转移支付预算" xfId="716"/>
    <cellStyle name="常规 6 3" xfId="717"/>
    <cellStyle name="常规 6 3 2" xfId="718"/>
    <cellStyle name="常规 6 3_123" xfId="719"/>
    <cellStyle name="常规 6 4" xfId="720"/>
    <cellStyle name="常规 6_123" xfId="721"/>
    <cellStyle name="常规 7" xfId="722"/>
    <cellStyle name="常规 7 2" xfId="723"/>
    <cellStyle name="常规 7 2 2" xfId="724"/>
    <cellStyle name="常规 7 2 3" xfId="725"/>
    <cellStyle name="常规 7 2_2017年省对市(州)税收返还和转移支付预算" xfId="726"/>
    <cellStyle name="常规 7 3" xfId="727"/>
    <cellStyle name="常规 7_四川省2017年省对市（州）税收返还和转移支付分地区预算（草案）--社保处" xfId="728"/>
    <cellStyle name="常规 8" xfId="729"/>
    <cellStyle name="常规 8 2" xfId="730"/>
    <cellStyle name="常规 9" xfId="731"/>
    <cellStyle name="常规 9 2" xfId="732"/>
    <cellStyle name="常规 9 2 2" xfId="733"/>
    <cellStyle name="常规 9 2_123" xfId="734"/>
    <cellStyle name="常规 9 3" xfId="735"/>
    <cellStyle name="常规 9_123" xfId="736"/>
    <cellStyle name="常规_(陈诚修改稿)2006年全省及省级财政决算及07年预算执行情况表(A4 留底自用)" xfId="737"/>
    <cellStyle name="常规_仁和区" xfId="738"/>
    <cellStyle name="常规_社保基金预算报人大建议表样" xfId="739"/>
    <cellStyle name="常规_省级科预算草案表1.14" xfId="740"/>
    <cellStyle name="Hyperlink" xfId="741"/>
    <cellStyle name="好" xfId="742"/>
    <cellStyle name="好 2" xfId="743"/>
    <cellStyle name="好 2 2" xfId="744"/>
    <cellStyle name="好 2 2 2" xfId="745"/>
    <cellStyle name="好 2 2 3" xfId="746"/>
    <cellStyle name="好 2 2_2017年省对市(州)税收返还和转移支付预算" xfId="747"/>
    <cellStyle name="好 2 3" xfId="748"/>
    <cellStyle name="好 2_四川省2017年省对市（州）税收返还和转移支付分地区预算（草案）--社保处" xfId="749"/>
    <cellStyle name="好_%84表2：2016-2018年省级部门三年滚动规划报表" xfId="750"/>
    <cellStyle name="好_“三区”文化人才专项资金" xfId="751"/>
    <cellStyle name="好_1 2017年省对市（州）税收返还和转移支付预算分地区情况表（华侨事务补助）(1)" xfId="752"/>
    <cellStyle name="好_10 2017年省对市（州）税收返还和转移支付预算分地区情况表（寺观教堂维修补助资金）(1)" xfId="753"/>
    <cellStyle name="好_10-扶持民族地区教育发展" xfId="754"/>
    <cellStyle name="好_11 2017年省对市（州）税收返还和转移支付预算分地区情况表（基层行政单位救灾专项资金）(1)" xfId="755"/>
    <cellStyle name="好_1-12" xfId="756"/>
    <cellStyle name="好_1-12_四川省2017年省对市（州）税收返还和转移支付分地区预算（草案）--社保处" xfId="757"/>
    <cellStyle name="好_12 2017年省对市（州）税收返还和转移支付预算分地区情况表（民族地区春节慰问经费）(1)" xfId="758"/>
    <cellStyle name="好_123" xfId="759"/>
    <cellStyle name="好_13 2017年省对市（州）税收返还和转移支付预算分地区情况表（审计能力提升专项经费）(1)" xfId="760"/>
    <cellStyle name="好_14 2017年省对市（州）税收返还和转移支付预算分地区情况表（支持基层政权建设补助资金）(1)" xfId="761"/>
    <cellStyle name="好_15-省级防震减灾分情况" xfId="762"/>
    <cellStyle name="好_18 2017年省对市（州）税收返还和转移支付预算分地区情况表（全省法院系统业务经费）(1)" xfId="763"/>
    <cellStyle name="好_19 征兵经费" xfId="764"/>
    <cellStyle name="好_1-学前教育发展专项资金" xfId="765"/>
    <cellStyle name="好_1-政策性保险财政补助资金" xfId="766"/>
    <cellStyle name="好_2" xfId="767"/>
    <cellStyle name="好_2 政法转移支付" xfId="768"/>
    <cellStyle name="好_20 国防动员专项经费" xfId="769"/>
    <cellStyle name="好_2015财金互动汇总（加人行、补成都）" xfId="770"/>
    <cellStyle name="好_2015财金互动汇总（加人行、补成都） 2" xfId="771"/>
    <cellStyle name="好_2015财金互动汇总（加人行、补成都） 2 2" xfId="772"/>
    <cellStyle name="好_2015财金互动汇总（加人行、补成都） 2 2_2017年省对市(州)税收返还和转移支付预算" xfId="773"/>
    <cellStyle name="好_2015财金互动汇总（加人行、补成都） 2 3" xfId="774"/>
    <cellStyle name="好_2015财金互动汇总（加人行、补成都） 2_2017年省对市(州)税收返还和转移支付预算" xfId="775"/>
    <cellStyle name="好_2015财金互动汇总（加人行、补成都） 3" xfId="776"/>
    <cellStyle name="好_2015财金互动汇总（加人行、补成都） 3_2017年省对市(州)税收返还和转移支付预算" xfId="777"/>
    <cellStyle name="好_2015财金互动汇总（加人行、补成都） 4" xfId="778"/>
    <cellStyle name="好_2015财金互动汇总（加人行、补成都）_2017年省对市(州)税收返还和转移支付预算" xfId="779"/>
    <cellStyle name="好_2015直接融资汇总表" xfId="780"/>
    <cellStyle name="好_2015直接融资汇总表 2" xfId="781"/>
    <cellStyle name="好_2015直接融资汇总表 2 2" xfId="782"/>
    <cellStyle name="好_2015直接融资汇总表 2 2_2017年省对市(州)税收返还和转移支付预算" xfId="783"/>
    <cellStyle name="好_2015直接融资汇总表 2 3" xfId="784"/>
    <cellStyle name="好_2015直接融资汇总表 2_2017年省对市(州)税收返还和转移支付预算" xfId="785"/>
    <cellStyle name="好_2015直接融资汇总表 3" xfId="786"/>
    <cellStyle name="好_2015直接融资汇总表 3_2017年省对市(州)税收返还和转移支付预算" xfId="787"/>
    <cellStyle name="好_2015直接融资汇总表 4" xfId="788"/>
    <cellStyle name="好_2015直接融资汇总表_2017年省对市(州)税收返还和转移支付预算" xfId="789"/>
    <cellStyle name="好_2016年四川省省级一般公共预算支出执行情况表" xfId="790"/>
    <cellStyle name="好_2017年省对市(州)税收返还和转移支付预算" xfId="791"/>
    <cellStyle name="好_2017年省对市（州）税收返还和转移支付预算分地区情况表（华侨事务补助）(1)" xfId="792"/>
    <cellStyle name="好_2017年省对市（州）税收返还和转移支付预算分地区情况表（华侨事务补助）(1)_四川省2017年省对市（州）税收返还和转移支付分地区预算（草案）--社保处" xfId="793"/>
    <cellStyle name="好_21 禁毒补助经费" xfId="794"/>
    <cellStyle name="好_22 2017年省对市（州）税收返还和转移支付预算分地区情况表（交警业务经费）(1)" xfId="795"/>
    <cellStyle name="好_23 铁路护路专项经费" xfId="796"/>
    <cellStyle name="好_24 维稳经费" xfId="797"/>
    <cellStyle name="好_2-45" xfId="798"/>
    <cellStyle name="好_2-45_四川省2017年省对市（州）税收返还和转移支付分地区预算（草案）--社保处" xfId="799"/>
    <cellStyle name="好_2-46" xfId="800"/>
    <cellStyle name="好_2-46_四川省2017年省对市（州）税收返还和转移支付分地区预算（草案）--社保处" xfId="801"/>
    <cellStyle name="好_25 消防部队大型装备建设补助经费" xfId="802"/>
    <cellStyle name="好_2-50" xfId="803"/>
    <cellStyle name="好_2-50_四川省2017年省对市（州）税收返还和转移支付分地区预算（草案）--社保处" xfId="804"/>
    <cellStyle name="好_2-52" xfId="805"/>
    <cellStyle name="好_2-52_四川省2017年省对市（州）税收返还和转移支付分地区预算（草案）--社保处" xfId="806"/>
    <cellStyle name="好_2-55" xfId="807"/>
    <cellStyle name="好_2-55_四川省2017年省对市（州）税收返还和转移支付分地区预算（草案）--社保处" xfId="808"/>
    <cellStyle name="好_2-58" xfId="809"/>
    <cellStyle name="好_2-58_四川省2017年省对市（州）税收返还和转移支付分地区预算（草案）--社保处" xfId="810"/>
    <cellStyle name="好_2-59" xfId="811"/>
    <cellStyle name="好_2-59_四川省2017年省对市（州）税收返还和转移支付分地区预算（草案）--社保处" xfId="812"/>
    <cellStyle name="好_26 地方纪检监察机关办案补助专项资金" xfId="813"/>
    <cellStyle name="好_2-60" xfId="814"/>
    <cellStyle name="好_2-60_四川省2017年省对市（州）税收返还和转移支付分地区预算（草案）--社保处" xfId="815"/>
    <cellStyle name="好_2-62" xfId="816"/>
    <cellStyle name="好_2-62_四川省2017年省对市（州）税收返还和转移支付分地区预算（草案）--社保处" xfId="817"/>
    <cellStyle name="好_2-65" xfId="818"/>
    <cellStyle name="好_2-65_四川省2017年省对市（州）税收返还和转移支付分地区预算（草案）--社保处" xfId="819"/>
    <cellStyle name="好_2-67" xfId="820"/>
    <cellStyle name="好_2-67_四川省2017年省对市（州）税收返还和转移支付分地区预算（草案）--社保处" xfId="821"/>
    <cellStyle name="好_27 妇女儿童事业发展专项资金" xfId="822"/>
    <cellStyle name="好_28 基层干训机构建设补助专项资金" xfId="823"/>
    <cellStyle name="好_2-财金互动" xfId="824"/>
    <cellStyle name="好_2-义务教育经费保障机制改革" xfId="825"/>
    <cellStyle name="好_3 2017年省对市（州）税收返还和转移支付预算分地区情况表（到村任职）" xfId="826"/>
    <cellStyle name="好_3-创业担保贷款贴息及奖补" xfId="827"/>
    <cellStyle name="好_3-义务教育均衡发展专项" xfId="828"/>
    <cellStyle name="好_4" xfId="829"/>
    <cellStyle name="好_4-11" xfId="830"/>
    <cellStyle name="好_4-12" xfId="831"/>
    <cellStyle name="好_4-14" xfId="832"/>
    <cellStyle name="好_4-15" xfId="833"/>
    <cellStyle name="好_4-20" xfId="834"/>
    <cellStyle name="好_4-21" xfId="835"/>
    <cellStyle name="好_4-22" xfId="836"/>
    <cellStyle name="好_4-23" xfId="837"/>
    <cellStyle name="好_4-24" xfId="838"/>
    <cellStyle name="好_4-29" xfId="839"/>
    <cellStyle name="好_4-30" xfId="840"/>
    <cellStyle name="好_4-31" xfId="841"/>
    <cellStyle name="好_4-5" xfId="842"/>
    <cellStyle name="好_4-8" xfId="843"/>
    <cellStyle name="好_4-9" xfId="844"/>
    <cellStyle name="好_4-农村义教“营养改善计划”" xfId="845"/>
    <cellStyle name="好_5 2017年省对市（州）税收返还和转移支付预算分地区情况表（全国重点寺观教堂维修经费业生中央财政补助资金）(1)" xfId="846"/>
    <cellStyle name="好_5-农村教师周转房建设" xfId="847"/>
    <cellStyle name="好_5-中央财政统借统还外债项目资金" xfId="848"/>
    <cellStyle name="好_6" xfId="849"/>
    <cellStyle name="好_6-扶持民办教育专项" xfId="850"/>
    <cellStyle name="好_6-省级财政政府与社会资本合作项目综合补助资金" xfId="851"/>
    <cellStyle name="好_7 2017年省对市（州）税收返还和转移支付预算分地区情况表（省级旅游发展资金）(1)" xfId="852"/>
    <cellStyle name="好_7-普惠金融政府和社会资本合作以奖代补资金" xfId="853"/>
    <cellStyle name="好_7-中等职业教育发展专项经费" xfId="854"/>
    <cellStyle name="好_8 2017年省对市（州）税收返还和转移支付预算分地区情况表（民族事业发展资金）(1)" xfId="855"/>
    <cellStyle name="好_9 2017年省对市（州）税收返还和转移支付预算分地区情况表（全省工商行政管理专项经费）(1)" xfId="856"/>
    <cellStyle name="好_Sheet14" xfId="857"/>
    <cellStyle name="好_Sheet14_四川省2017年省对市（州）税收返还和转移支付分地区预算（草案）--社保处" xfId="858"/>
    <cellStyle name="好_Sheet15" xfId="859"/>
    <cellStyle name="好_Sheet15_四川省2017年省对市（州）税收返还和转移支付分地区预算（草案）--社保处" xfId="860"/>
    <cellStyle name="好_Sheet16" xfId="861"/>
    <cellStyle name="好_Sheet16_四川省2017年省对市（州）税收返还和转移支付分地区预算（草案）--社保处" xfId="862"/>
    <cellStyle name="好_Sheet18" xfId="863"/>
    <cellStyle name="好_Sheet18_四川省2017年省对市（州）税收返还和转移支付分地区预算（草案）--社保处" xfId="864"/>
    <cellStyle name="好_Sheet19" xfId="865"/>
    <cellStyle name="好_Sheet19_四川省2017年省对市（州）税收返还和转移支付分地区预算（草案）--社保处" xfId="866"/>
    <cellStyle name="好_Sheet2" xfId="867"/>
    <cellStyle name="好_Sheet20" xfId="868"/>
    <cellStyle name="好_Sheet20_四川省2017年省对市（州）税收返还和转移支付分地区预算（草案）--社保处" xfId="869"/>
    <cellStyle name="好_Sheet22" xfId="870"/>
    <cellStyle name="好_Sheet22_四川省2017年省对市（州）税收返还和转移支付分地区预算（草案）--社保处" xfId="871"/>
    <cellStyle name="好_Sheet25" xfId="872"/>
    <cellStyle name="好_Sheet25_四川省2017年省对市（州）税收返还和转移支付分地区预算（草案）--社保处" xfId="873"/>
    <cellStyle name="好_Sheet26" xfId="874"/>
    <cellStyle name="好_Sheet26_四川省2017年省对市（州）税收返还和转移支付分地区预算（草案）--社保处" xfId="875"/>
    <cellStyle name="好_Sheet27" xfId="876"/>
    <cellStyle name="好_Sheet27_四川省2017年省对市（州）税收返还和转移支付分地区预算（草案）--社保处" xfId="877"/>
    <cellStyle name="好_Sheet29" xfId="878"/>
    <cellStyle name="好_Sheet29_四川省2017年省对市（州）税收返还和转移支付分地区预算（草案）--社保处" xfId="879"/>
    <cellStyle name="好_Sheet32" xfId="880"/>
    <cellStyle name="好_Sheet32_四川省2017年省对市（州）税收返还和转移支付分地区预算（草案）--社保处" xfId="881"/>
    <cellStyle name="好_Sheet33" xfId="882"/>
    <cellStyle name="好_Sheet33_四川省2017年省对市（州）税收返还和转移支付分地区预算（草案）--社保处" xfId="883"/>
    <cellStyle name="好_Sheet7" xfId="884"/>
    <cellStyle name="好_博物馆纪念馆逐步免费开放补助资金" xfId="885"/>
    <cellStyle name="好_促进扩大信贷增量" xfId="886"/>
    <cellStyle name="好_促进扩大信贷增量 2" xfId="887"/>
    <cellStyle name="好_促进扩大信贷增量 2 2" xfId="888"/>
    <cellStyle name="好_促进扩大信贷增量 2 2_2017年省对市(州)税收返还和转移支付预算" xfId="889"/>
    <cellStyle name="好_促进扩大信贷增量 2 2_四川省2017年省对市（州）税收返还和转移支付分地区预算（草案）--社保处" xfId="890"/>
    <cellStyle name="好_促进扩大信贷增量 2 3" xfId="891"/>
    <cellStyle name="好_促进扩大信贷增量 2_2017年省对市(州)税收返还和转移支付预算" xfId="892"/>
    <cellStyle name="好_促进扩大信贷增量 2_四川省2017年省对市（州）税收返还和转移支付分地区预算（草案）--社保处" xfId="893"/>
    <cellStyle name="好_促进扩大信贷增量 3" xfId="894"/>
    <cellStyle name="好_促进扩大信贷增量 3_2017年省对市(州)税收返还和转移支付预算" xfId="895"/>
    <cellStyle name="好_促进扩大信贷增量 3_四川省2017年省对市（州）税收返还和转移支付分地区预算（草案）--社保处" xfId="896"/>
    <cellStyle name="好_促进扩大信贷增量 4" xfId="897"/>
    <cellStyle name="好_促进扩大信贷增量_2017年省对市(州)税收返还和转移支付预算" xfId="898"/>
    <cellStyle name="好_促进扩大信贷增量_四川省2017年省对市（州）税收返还和转移支付分地区预算（草案）--社保处" xfId="899"/>
    <cellStyle name="好_地方纪检监察机关办案补助专项资金" xfId="900"/>
    <cellStyle name="好_地方纪检监察机关办案补助专项资金_四川省2017年省对市（州）税收返还和转移支付分地区预算（草案）--社保处" xfId="901"/>
    <cellStyle name="好_公共文化服务体系建设" xfId="902"/>
    <cellStyle name="好_国家级非物质文化遗产保护专项资金" xfId="903"/>
    <cellStyle name="好_国家文物保护专项资金" xfId="904"/>
    <cellStyle name="好_汇总" xfId="905"/>
    <cellStyle name="好_汇总 2" xfId="906"/>
    <cellStyle name="好_汇总 2 2" xfId="907"/>
    <cellStyle name="好_汇总 2 2_2017年省对市(州)税收返还和转移支付预算" xfId="908"/>
    <cellStyle name="好_汇总 2 2_四川省2017年省对市（州）税收返还和转移支付分地区预算（草案）--社保处" xfId="909"/>
    <cellStyle name="好_汇总 2 3" xfId="910"/>
    <cellStyle name="好_汇总 2_2017年省对市(州)税收返还和转移支付预算" xfId="911"/>
    <cellStyle name="好_汇总 2_四川省2017年省对市（州）税收返还和转移支付分地区预算（草案）--社保处" xfId="912"/>
    <cellStyle name="好_汇总 3" xfId="913"/>
    <cellStyle name="好_汇总 3_2017年省对市(州)税收返还和转移支付预算" xfId="914"/>
    <cellStyle name="好_汇总 3_四川省2017年省对市（州）税收返还和转移支付分地区预算（草案）--社保处" xfId="915"/>
    <cellStyle name="好_汇总 4" xfId="916"/>
    <cellStyle name="好_汇总_2017年省对市(州)税收返还和转移支付预算" xfId="917"/>
    <cellStyle name="好_汇总_四川省2017年省对市（州）税收返还和转移支付分地区预算（草案）--社保处" xfId="918"/>
    <cellStyle name="好_科技口6-30-35" xfId="919"/>
    <cellStyle name="好_美术馆公共图书馆文化馆（站）免费开放专项资金" xfId="920"/>
    <cellStyle name="好_其他工程费用计费" xfId="921"/>
    <cellStyle name="好_其他工程费用计费_四川省2017年省对市（州）税收返还和转移支付分地区预算（草案）--社保处" xfId="922"/>
    <cellStyle name="好_少数民族文化事业发展专项资金" xfId="923"/>
    <cellStyle name="好_省级科技计划项目专项资金" xfId="924"/>
    <cellStyle name="好_省级体育专项资金" xfId="925"/>
    <cellStyle name="好_省级文化发展专项资金" xfId="926"/>
    <cellStyle name="好_省级文物保护专项资金" xfId="927"/>
    <cellStyle name="好_四川省2017年省对市（州）税收返还和转移支付分地区预算（草案）--教科文处" xfId="928"/>
    <cellStyle name="好_四川省2017年省对市（州）税收返还和转移支付分地区预算（草案）--社保处" xfId="929"/>
    <cellStyle name="好_四川省2017年省对市（州）税收返还和转移支付分地区预算（草案）--行政政法处" xfId="930"/>
    <cellStyle name="好_四川省2017年省对市（州）税收返还和转移支付分地区预算（草案）--债务金融处" xfId="931"/>
    <cellStyle name="好_体育场馆免费低收费开放补助资金" xfId="932"/>
    <cellStyle name="好_文化产业发展专项资金" xfId="933"/>
    <cellStyle name="好_宣传文化事业发展专项资金" xfId="934"/>
    <cellStyle name="好_债券贴息计算器" xfId="935"/>
    <cellStyle name="好_债券贴息计算器_四川省2017年省对市（州）税收返还和转移支付分地区预算（草案）--社保处" xfId="936"/>
    <cellStyle name="汇总" xfId="937"/>
    <cellStyle name="汇总 2" xfId="938"/>
    <cellStyle name="汇总 2 2" xfId="939"/>
    <cellStyle name="汇总 2 2 2" xfId="940"/>
    <cellStyle name="汇总 2 2 3" xfId="941"/>
    <cellStyle name="汇总 2 2_2017年省对市(州)税收返还和转移支付预算" xfId="942"/>
    <cellStyle name="汇总 2 3" xfId="943"/>
    <cellStyle name="Currency" xfId="944"/>
    <cellStyle name="Currency [0]" xfId="945"/>
    <cellStyle name="计算" xfId="946"/>
    <cellStyle name="计算 2" xfId="947"/>
    <cellStyle name="计算 2 2" xfId="948"/>
    <cellStyle name="计算 2 2 2" xfId="949"/>
    <cellStyle name="计算 2 2 3" xfId="950"/>
    <cellStyle name="计算 2 2_2017年省对市(州)税收返还和转移支付预算" xfId="951"/>
    <cellStyle name="计算 2 3" xfId="952"/>
    <cellStyle name="计算 2_四川省2017年省对市（州）税收返还和转移支付分地区预算（草案）--社保处" xfId="953"/>
    <cellStyle name="检查单元格" xfId="954"/>
    <cellStyle name="检查单元格 2" xfId="955"/>
    <cellStyle name="检查单元格 2 2" xfId="956"/>
    <cellStyle name="检查单元格 2 2 2" xfId="957"/>
    <cellStyle name="检查单元格 2 2 3" xfId="958"/>
    <cellStyle name="检查单元格 2 2_2017年省对市(州)税收返还和转移支付预算" xfId="959"/>
    <cellStyle name="检查单元格 2 3" xfId="960"/>
    <cellStyle name="检查单元格 2_四川省2017年省对市（州）税收返还和转移支付分地区预算（草案）--社保处" xfId="961"/>
    <cellStyle name="解释性文本" xfId="962"/>
    <cellStyle name="解释性文本 2" xfId="963"/>
    <cellStyle name="解释性文本 2 2" xfId="964"/>
    <cellStyle name="解释性文本 2 2 2" xfId="965"/>
    <cellStyle name="解释性文本 2 2 3" xfId="966"/>
    <cellStyle name="解释性文本 2 2_2017年省对市(州)税收返还和转移支付预算" xfId="967"/>
    <cellStyle name="解释性文本 2 3" xfId="968"/>
    <cellStyle name="警告文本" xfId="969"/>
    <cellStyle name="警告文本 2" xfId="970"/>
    <cellStyle name="警告文本 2 2" xfId="971"/>
    <cellStyle name="警告文本 2 2 2" xfId="972"/>
    <cellStyle name="警告文本 2 2 3" xfId="973"/>
    <cellStyle name="警告文本 2 2_2017年省对市(州)税收返还和转移支付预算" xfId="974"/>
    <cellStyle name="警告文本 2 3" xfId="975"/>
    <cellStyle name="链接单元格" xfId="976"/>
    <cellStyle name="链接单元格 2" xfId="977"/>
    <cellStyle name="链接单元格 2 2" xfId="978"/>
    <cellStyle name="链接单元格 2 2 2" xfId="979"/>
    <cellStyle name="链接单元格 2 2 3" xfId="980"/>
    <cellStyle name="链接单元格 2 2_2017年省对市(州)税收返还和转移支付预算" xfId="981"/>
    <cellStyle name="链接单元格 2 3" xfId="982"/>
    <cellStyle name="普通_97-917" xfId="983"/>
    <cellStyle name="千分位[0]_laroux" xfId="984"/>
    <cellStyle name="千分位_97-917" xfId="985"/>
    <cellStyle name="千位[0]_ 表八" xfId="986"/>
    <cellStyle name="千位_ 表八" xfId="987"/>
    <cellStyle name="Comma" xfId="988"/>
    <cellStyle name="千位分隔 2" xfId="989"/>
    <cellStyle name="千位分隔 2 2" xfId="990"/>
    <cellStyle name="千位分隔 2 2 2" xfId="991"/>
    <cellStyle name="千位分隔 2 2 2 2" xfId="992"/>
    <cellStyle name="千位分隔 2 2 2 3" xfId="993"/>
    <cellStyle name="千位分隔 2 2 3" xfId="994"/>
    <cellStyle name="千位分隔 2 2 4" xfId="995"/>
    <cellStyle name="千位分隔 2 3" xfId="996"/>
    <cellStyle name="千位分隔 2 3 2" xfId="997"/>
    <cellStyle name="千位分隔 2 3 3" xfId="998"/>
    <cellStyle name="千位分隔 2 4" xfId="999"/>
    <cellStyle name="千位分隔 3" xfId="1000"/>
    <cellStyle name="千位分隔 3 2" xfId="1001"/>
    <cellStyle name="千位分隔 3 2 2" xfId="1002"/>
    <cellStyle name="千位分隔 3 2 3" xfId="1003"/>
    <cellStyle name="千位分隔 3 3" xfId="1004"/>
    <cellStyle name="千位分隔 3 4" xfId="1005"/>
    <cellStyle name="千位分隔 4" xfId="1006"/>
    <cellStyle name="Comma [0]" xfId="1007"/>
    <cellStyle name="强调文字颜色 1" xfId="1008"/>
    <cellStyle name="强调文字颜色 1 2" xfId="1009"/>
    <cellStyle name="强调文字颜色 1 2 2" xfId="1010"/>
    <cellStyle name="强调文字颜色 1 2 2 2" xfId="1011"/>
    <cellStyle name="强调文字颜色 1 2 2 3" xfId="1012"/>
    <cellStyle name="强调文字颜色 1 2 2_2017年省对市(州)税收返还和转移支付预算" xfId="1013"/>
    <cellStyle name="强调文字颜色 1 2 3" xfId="1014"/>
    <cellStyle name="强调文字颜色 1 2_四川省2017年省对市（州）税收返还和转移支付分地区预算（草案）--社保处" xfId="1015"/>
    <cellStyle name="强调文字颜色 2" xfId="1016"/>
    <cellStyle name="强调文字颜色 2 2" xfId="1017"/>
    <cellStyle name="强调文字颜色 2 2 2" xfId="1018"/>
    <cellStyle name="强调文字颜色 2 2 2 2" xfId="1019"/>
    <cellStyle name="强调文字颜色 2 2 2 3" xfId="1020"/>
    <cellStyle name="强调文字颜色 2 2 2_2017年省对市(州)税收返还和转移支付预算" xfId="1021"/>
    <cellStyle name="强调文字颜色 2 2 3" xfId="1022"/>
    <cellStyle name="强调文字颜色 2 2_四川省2017年省对市（州）税收返还和转移支付分地区预算（草案）--社保处" xfId="1023"/>
    <cellStyle name="强调文字颜色 3" xfId="1024"/>
    <cellStyle name="强调文字颜色 3 2" xfId="1025"/>
    <cellStyle name="强调文字颜色 3 2 2" xfId="1026"/>
    <cellStyle name="强调文字颜色 3 2 2 2" xfId="1027"/>
    <cellStyle name="强调文字颜色 3 2 2 3" xfId="1028"/>
    <cellStyle name="强调文字颜色 3 2 2_2017年省对市(州)税收返还和转移支付预算" xfId="1029"/>
    <cellStyle name="强调文字颜色 3 2 3" xfId="1030"/>
    <cellStyle name="强调文字颜色 3 2_四川省2017年省对市（州）税收返还和转移支付分地区预算（草案）--社保处" xfId="1031"/>
    <cellStyle name="强调文字颜色 4" xfId="1032"/>
    <cellStyle name="强调文字颜色 4 2" xfId="1033"/>
    <cellStyle name="强调文字颜色 4 2 2" xfId="1034"/>
    <cellStyle name="强调文字颜色 4 2 2 2" xfId="1035"/>
    <cellStyle name="强调文字颜色 4 2 2 3" xfId="1036"/>
    <cellStyle name="强调文字颜色 4 2 2_2017年省对市(州)税收返还和转移支付预算" xfId="1037"/>
    <cellStyle name="强调文字颜色 4 2 3" xfId="1038"/>
    <cellStyle name="强调文字颜色 4 2_四川省2017年省对市（州）税收返还和转移支付分地区预算（草案）--社保处" xfId="1039"/>
    <cellStyle name="强调文字颜色 5" xfId="1040"/>
    <cellStyle name="强调文字颜色 5 2" xfId="1041"/>
    <cellStyle name="强调文字颜色 5 2 2" xfId="1042"/>
    <cellStyle name="强调文字颜色 5 2 2 2" xfId="1043"/>
    <cellStyle name="强调文字颜色 5 2 2 3" xfId="1044"/>
    <cellStyle name="强调文字颜色 5 2 2_2017年省对市(州)税收返还和转移支付预算" xfId="1045"/>
    <cellStyle name="强调文字颜色 5 2 3" xfId="1046"/>
    <cellStyle name="强调文字颜色 5 2_四川省2017年省对市（州）税收返还和转移支付分地区预算（草案）--社保处" xfId="1047"/>
    <cellStyle name="强调文字颜色 6" xfId="1048"/>
    <cellStyle name="强调文字颜色 6 2" xfId="1049"/>
    <cellStyle name="强调文字颜色 6 2 2" xfId="1050"/>
    <cellStyle name="强调文字颜色 6 2 2 2" xfId="1051"/>
    <cellStyle name="强调文字颜色 6 2 2 3" xfId="1052"/>
    <cellStyle name="强调文字颜色 6 2 2_2017年省对市(州)税收返还和转移支付预算" xfId="1053"/>
    <cellStyle name="强调文字颜色 6 2 3" xfId="1054"/>
    <cellStyle name="强调文字颜色 6 2_四川省2017年省对市（州）税收返还和转移支付分地区预算（草案）--社保处" xfId="1055"/>
    <cellStyle name="适中" xfId="1056"/>
    <cellStyle name="适中 2" xfId="1057"/>
    <cellStyle name="适中 2 2" xfId="1058"/>
    <cellStyle name="适中 2 2 2" xfId="1059"/>
    <cellStyle name="适中 2 2 3" xfId="1060"/>
    <cellStyle name="适中 2 2_2017年省对市(州)税收返还和转移支付预算" xfId="1061"/>
    <cellStyle name="适中 2 3" xfId="1062"/>
    <cellStyle name="适中 2_四川省2017年省对市（州）税收返还和转移支付分地区预算（草案）--社保处" xfId="1063"/>
    <cellStyle name="输出" xfId="1064"/>
    <cellStyle name="输出 2" xfId="1065"/>
    <cellStyle name="输出 2 2" xfId="1066"/>
    <cellStyle name="输出 2 2 2" xfId="1067"/>
    <cellStyle name="输出 2 2 3" xfId="1068"/>
    <cellStyle name="输出 2 2_2017年省对市(州)税收返还和转移支付预算" xfId="1069"/>
    <cellStyle name="输出 2 3" xfId="1070"/>
    <cellStyle name="输出 2_四川省2017年省对市（州）税收返还和转移支付分地区预算（草案）--社保处" xfId="1071"/>
    <cellStyle name="输入" xfId="1072"/>
    <cellStyle name="输入 2" xfId="1073"/>
    <cellStyle name="输入 2 2" xfId="1074"/>
    <cellStyle name="输入 2 2 2" xfId="1075"/>
    <cellStyle name="输入 2 2 3" xfId="1076"/>
    <cellStyle name="输入 2 2_2017年省对市(州)税收返还和转移支付预算" xfId="1077"/>
    <cellStyle name="输入 2 3" xfId="1078"/>
    <cellStyle name="输入 2_四川省2017年省对市（州）税收返还和转移支付分地区预算（草案）--社保处" xfId="1079"/>
    <cellStyle name="未定义" xfId="1080"/>
    <cellStyle name="样式 1" xfId="1081"/>
    <cellStyle name="样式 1 2" xfId="1082"/>
    <cellStyle name="样式 1_2017年省对市(州)税收返还和转移支付预算" xfId="1083"/>
    <cellStyle name="Followed Hyperlink" xfId="1084"/>
    <cellStyle name="注释" xfId="1085"/>
    <cellStyle name="注释 2" xfId="1086"/>
    <cellStyle name="注释 2 2" xfId="1087"/>
    <cellStyle name="注释 2 2 2" xfId="1088"/>
    <cellStyle name="注释 2 2 3" xfId="1089"/>
    <cellStyle name="注释 2 2_四川省2017年省对市（州）税收返还和转移支付分地区预算（草案）--社保处" xfId="1090"/>
    <cellStyle name="注释 2 3" xfId="1091"/>
    <cellStyle name="注释 2_四川省2017年省对市（州）税收返还和转移支付分地区预算（草案）--社保处" xfId="109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externalLink" Target="externalLinks/externalLink6.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20915;&#31639;&#20844;&#24320;&#24037;&#20316;\2019&#24180;\&#39044;&#31639;&#20449;&#24687;&#20844;&#24320;&#36890;&#30693;\&#24635;&#39044;&#31639;\&#22235;&#24029;&#30465;&#25919;&#24220;&#39044;&#31639;&#20844;&#24320;&#21442;&#32771;&#2667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44;&#20915;&#31639;&#20844;&#24320;&#24037;&#20316;\2019&#24180;\&#39044;&#31639;&#20449;&#24687;&#20844;&#24320;&#36890;&#30693;\&#24635;&#39044;&#31639;\2018&#24180;&#36130;&#25919;&#39044;&#31639;&#25191;&#34892;&#24773;&#20917;&#20197;&#21450;2019&#36130;&#25919;&#39044;&#31639;&#33609;&#26696;&#34920;&#65288;&#20844;&#2432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JS\js2000\2000&#24180;&#24066;&#24030;&#19978;&#25253;&#24635;&#20915;&#31639;&#25991;&#20214;&#22841;\2000&#24180;&#36130;&#25919;&#24635;&#20915;&#31639;\6004&#28074;&#22478;&#213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dministrator\AppData\Local\Temp\HZ$D.568.2722\HZ$D.568.2723\&#39044;&#20915;&#31639;&#20449;&#24687;&#20844;&#24320;&#21442;&#32771;&#26679;&#34920;\2017&#24180;&#39044;&#20915;&#31639;&#20844;&#24320;&#34920;&#26684;&#26679;&#24335;\&#39044;&#31639;\2016&#24180;&#31038;&#20445;&#22522;&#37329;&#25910;&#25903;&#25191;&#34892;&#21450;2017&#24180;&#39044;&#31639;&#33609;&#26696;&#34920;&#65288;&#39044;&#31639;&#22788;&#24050;&#35843;&#25972;&#26684;&#24335;&#65289;&#65288;2016.1.6&#25253;&#39044;&#31639;&#2278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ADMINI~1\LOCALS~1\Temp\Rar$DI12.2891\2017&#24180;&#39044;&#20915;&#31639;&#20844;&#24320;&#34920;&#26684;&#26679;&#24335;\&#39044;&#31639;\2016&#24180;&#31038;&#20445;&#22522;&#37329;&#25910;&#25903;&#25191;&#34892;&#21450;2017&#24180;&#39044;&#31639;&#33609;&#26696;&#34920;&#65288;&#39044;&#31639;&#22788;&#24050;&#35843;&#25972;&#26684;&#24335;&#65289;&#65288;2016.1.6&#25253;&#39044;&#31639;&#22788;&#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JS\js2000\2000&#24180;&#24066;&#24030;&#19978;&#25253;&#24635;&#20915;&#31639;&#25991;&#20214;&#22841;\2000&#24180;&#36130;&#25919;&#24635;&#20915;&#31639;\6004&#28074;&#22478;&#21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本地区一般收入"/>
      <sheetName val="02-本地区一般支出"/>
      <sheetName val="03-本地区一般平衡"/>
      <sheetName val="04-本级一般收入"/>
      <sheetName val="05-本级一般支出"/>
      <sheetName val="06-本级一般平衡"/>
      <sheetName val="07-省对市县补助"/>
      <sheetName val="08-对下补助分项目"/>
      <sheetName val="09-对下补助分地区"/>
      <sheetName val="10-本级基本支出"/>
      <sheetName val="11-预算内基本建设"/>
      <sheetName val="12-一般债务余额"/>
      <sheetName val="13-一般债务分地区"/>
      <sheetName val="14-本地区基金收入"/>
      <sheetName val="15-本地区基金支出"/>
      <sheetName val="16-本地区基金平衡"/>
      <sheetName val="17-本级基金收入"/>
      <sheetName val="18-本级基金支出"/>
      <sheetName val="19-本级基金平衡"/>
      <sheetName val="20-省对市县基金补助"/>
      <sheetName val="21-对下基金补助"/>
      <sheetName val="22-专项债务余额"/>
      <sheetName val="23-专项债务分地区"/>
      <sheetName val="24-本地区国资收入"/>
      <sheetName val="25-本地区国资支出"/>
      <sheetName val="26-本级国资收入"/>
      <sheetName val="27-本级国资支出"/>
      <sheetName val="28-国资对下补助"/>
      <sheetName val="29-本地区社保收入"/>
      <sheetName val="30-本地区社保支出"/>
      <sheetName val="31-本级社保收入"/>
      <sheetName val="32-本级社保支出"/>
      <sheetName val="33-债务汇总"/>
      <sheetName val="34-分地区限额汇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1-2018年公共收入"/>
      <sheetName val="表2-2018公共支出（功能科目）"/>
      <sheetName val="表3-2018年基本支出"/>
      <sheetName val="表4-2018年公共平衡"/>
      <sheetName val="表5-2018年税返和转移支付"/>
      <sheetName val="表6-2018年一般债务余额表"/>
      <sheetName val="表7-2018年一般债务分地区限额"/>
      <sheetName val="表8-2018年基金收入"/>
      <sheetName val="表9-2018年基金支出"/>
      <sheetName val="表10-2018年基金平衡"/>
      <sheetName val="表11-2018年基金补助"/>
      <sheetName val="表12-2018年专项债务余额表"/>
      <sheetName val="表13-2018年专项债务分地区限额"/>
      <sheetName val="表14-2018年政府债务余额表"/>
      <sheetName val="表15-2018年政府债务分地区限额"/>
      <sheetName val="表16-2019年公共收入"/>
      <sheetName val="表17-2019年公共支出"/>
      <sheetName val="表18-2019年基本支出"/>
      <sheetName val="表19-2019年公共平衡"/>
      <sheetName val="表20-2019年税返和转移支付"/>
      <sheetName val="表21-2019年对下补助分项目"/>
      <sheetName val="表22-2019年对下补助分地区"/>
      <sheetName val="表23-2019年预算内基本建设"/>
      <sheetName val="表24-2019年基金收入"/>
      <sheetName val="表25-2019年基金支出"/>
      <sheetName val="表26-2019年基金平衡"/>
      <sheetName val="表27-2019年基金补助"/>
      <sheetName val="表28-2019年对下基金补助"/>
      <sheetName val="表29-2019年国资收入"/>
      <sheetName val="表30-2019年国资支出"/>
      <sheetName val="表31-2019年国资对下补助"/>
      <sheetName val="表32-2019年社保收入"/>
      <sheetName val="表33-2019年社保支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ow r="5">
          <cell r="A5" t="str">
            <v>一、增值税</v>
          </cell>
          <cell r="B5">
            <v>1189</v>
          </cell>
          <cell r="C5">
            <v>1189</v>
          </cell>
        </row>
        <row r="6">
          <cell r="A6" t="str">
            <v>二、营业税</v>
          </cell>
          <cell r="B6">
            <v>3415</v>
          </cell>
          <cell r="C6">
            <v>3415</v>
          </cell>
        </row>
        <row r="7">
          <cell r="A7" t="str">
            <v>三、企业所得税</v>
          </cell>
          <cell r="B7">
            <v>645</v>
          </cell>
          <cell r="C7">
            <v>645</v>
          </cell>
        </row>
        <row r="8">
          <cell r="A8" t="str">
            <v>四、企业所得税退税</v>
          </cell>
          <cell r="B8">
            <v>0</v>
          </cell>
          <cell r="C8">
            <v>0</v>
          </cell>
        </row>
        <row r="9">
          <cell r="A9" t="str">
            <v>五、个人所得税</v>
          </cell>
          <cell r="B9">
            <v>659</v>
          </cell>
          <cell r="C9">
            <v>659</v>
          </cell>
        </row>
        <row r="10">
          <cell r="A10" t="str">
            <v>六、资源税</v>
          </cell>
          <cell r="B10">
            <v>9</v>
          </cell>
          <cell r="C10">
            <v>9</v>
          </cell>
        </row>
        <row r="11">
          <cell r="A11" t="str">
            <v>七、固定资产投资方向调节税</v>
          </cell>
          <cell r="B11">
            <v>0</v>
          </cell>
          <cell r="C11">
            <v>0</v>
          </cell>
        </row>
        <row r="12">
          <cell r="A12" t="str">
            <v>八、城市维护建设税</v>
          </cell>
          <cell r="B12">
            <v>749</v>
          </cell>
          <cell r="C12">
            <v>749</v>
          </cell>
        </row>
        <row r="13">
          <cell r="A13" t="str">
            <v>九、房产税</v>
          </cell>
          <cell r="B13">
            <v>395</v>
          </cell>
          <cell r="C13">
            <v>395</v>
          </cell>
        </row>
        <row r="14">
          <cell r="A14" t="str">
            <v>十、印花税</v>
          </cell>
          <cell r="B14">
            <v>62</v>
          </cell>
          <cell r="C14">
            <v>62</v>
          </cell>
        </row>
        <row r="15">
          <cell r="A15" t="str">
            <v>十一、城镇土地使用税</v>
          </cell>
          <cell r="B15">
            <v>42</v>
          </cell>
          <cell r="C15">
            <v>42</v>
          </cell>
        </row>
        <row r="16">
          <cell r="A16" t="str">
            <v>十二、土地增值税</v>
          </cell>
          <cell r="B16">
            <v>138</v>
          </cell>
          <cell r="C16">
            <v>138</v>
          </cell>
        </row>
        <row r="17">
          <cell r="A17" t="str">
            <v>十三、车船使用和牌照税</v>
          </cell>
          <cell r="B17">
            <v>9</v>
          </cell>
          <cell r="C17">
            <v>9</v>
          </cell>
        </row>
        <row r="18">
          <cell r="A18" t="str">
            <v>十四、屠宰税</v>
          </cell>
          <cell r="B18">
            <v>178</v>
          </cell>
          <cell r="C18">
            <v>178</v>
          </cell>
        </row>
        <row r="19">
          <cell r="A19" t="str">
            <v>十五、筵席税</v>
          </cell>
          <cell r="B19">
            <v>0</v>
          </cell>
          <cell r="C19">
            <v>0</v>
          </cell>
        </row>
        <row r="20">
          <cell r="A20" t="str">
            <v>十六、农业税</v>
          </cell>
          <cell r="B20">
            <v>376</v>
          </cell>
          <cell r="C20">
            <v>376</v>
          </cell>
        </row>
        <row r="21">
          <cell r="A21" t="str">
            <v>十七、农业特产税</v>
          </cell>
          <cell r="B21">
            <v>31</v>
          </cell>
          <cell r="C21">
            <v>31</v>
          </cell>
        </row>
        <row r="22">
          <cell r="A22" t="str">
            <v>十八、牧业税</v>
          </cell>
          <cell r="B22">
            <v>0</v>
          </cell>
          <cell r="C22">
            <v>0</v>
          </cell>
        </row>
        <row r="23">
          <cell r="A23" t="str">
            <v>十九、耕地占用税</v>
          </cell>
          <cell r="B23">
            <v>264</v>
          </cell>
          <cell r="C23">
            <v>264</v>
          </cell>
        </row>
        <row r="24">
          <cell r="A24" t="str">
            <v>二十、契税</v>
          </cell>
          <cell r="B24">
            <v>389</v>
          </cell>
          <cell r="C24">
            <v>389</v>
          </cell>
        </row>
        <row r="25">
          <cell r="A25" t="str">
            <v>二十一、国有资产经营收益</v>
          </cell>
          <cell r="B25">
            <v>0</v>
          </cell>
          <cell r="C25">
            <v>0</v>
          </cell>
        </row>
        <row r="26">
          <cell r="A26" t="str">
            <v>二十二、国有企业计划亏损补贴</v>
          </cell>
          <cell r="B26">
            <v>0</v>
          </cell>
          <cell r="C26">
            <v>0</v>
          </cell>
        </row>
        <row r="27">
          <cell r="A27" t="str">
            <v>二十三、行政性收费收入</v>
          </cell>
          <cell r="B27">
            <v>289</v>
          </cell>
          <cell r="C27">
            <v>289</v>
          </cell>
        </row>
        <row r="28">
          <cell r="A28" t="str">
            <v>二十四、罚没收入</v>
          </cell>
          <cell r="B28">
            <v>537</v>
          </cell>
          <cell r="C28">
            <v>537</v>
          </cell>
        </row>
        <row r="29">
          <cell r="A29" t="str">
            <v>二十五、海域场地矿区使用费收入</v>
          </cell>
          <cell r="B29">
            <v>0</v>
          </cell>
          <cell r="C29">
            <v>0</v>
          </cell>
        </row>
        <row r="30">
          <cell r="A30" t="str">
            <v>二十六、专项收入</v>
          </cell>
          <cell r="B30">
            <v>539</v>
          </cell>
          <cell r="C30">
            <v>539</v>
          </cell>
        </row>
        <row r="31">
          <cell r="A31" t="str">
            <v>二十七、其他收入</v>
          </cell>
          <cell r="B31">
            <v>327</v>
          </cell>
          <cell r="C31">
            <v>327</v>
          </cell>
        </row>
        <row r="32">
          <cell r="B32">
            <v>0</v>
          </cell>
          <cell r="C32">
            <v>0</v>
          </cell>
        </row>
        <row r="33">
          <cell r="B33">
            <v>0</v>
          </cell>
          <cell r="C33">
            <v>0</v>
          </cell>
        </row>
        <row r="34">
          <cell r="B34">
            <v>0</v>
          </cell>
          <cell r="C34">
            <v>0</v>
          </cell>
        </row>
        <row r="35">
          <cell r="B35">
            <v>0</v>
          </cell>
          <cell r="C35">
            <v>0</v>
          </cell>
        </row>
        <row r="36">
          <cell r="A36" t="str">
            <v>       本  年  收  入  合  计           </v>
          </cell>
          <cell r="B36">
            <v>10242</v>
          </cell>
          <cell r="C36">
            <v>10242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ow r="5">
          <cell r="A5" t="str">
            <v>一、增值税</v>
          </cell>
          <cell r="B5">
            <v>1189</v>
          </cell>
          <cell r="C5">
            <v>1189</v>
          </cell>
        </row>
        <row r="6">
          <cell r="A6" t="str">
            <v>二、营业税</v>
          </cell>
          <cell r="B6">
            <v>3415</v>
          </cell>
          <cell r="C6">
            <v>3415</v>
          </cell>
        </row>
        <row r="7">
          <cell r="A7" t="str">
            <v>三、企业所得税</v>
          </cell>
          <cell r="B7">
            <v>645</v>
          </cell>
          <cell r="C7">
            <v>645</v>
          </cell>
        </row>
        <row r="8">
          <cell r="A8" t="str">
            <v>四、企业所得税退税</v>
          </cell>
          <cell r="B8">
            <v>0</v>
          </cell>
          <cell r="C8">
            <v>0</v>
          </cell>
        </row>
        <row r="9">
          <cell r="A9" t="str">
            <v>五、个人所得税</v>
          </cell>
          <cell r="B9">
            <v>659</v>
          </cell>
          <cell r="C9">
            <v>659</v>
          </cell>
        </row>
        <row r="10">
          <cell r="A10" t="str">
            <v>六、资源税</v>
          </cell>
          <cell r="B10">
            <v>9</v>
          </cell>
          <cell r="C10">
            <v>9</v>
          </cell>
        </row>
        <row r="11">
          <cell r="A11" t="str">
            <v>七、固定资产投资方向调节税</v>
          </cell>
          <cell r="B11">
            <v>0</v>
          </cell>
          <cell r="C11">
            <v>0</v>
          </cell>
        </row>
        <row r="12">
          <cell r="A12" t="str">
            <v>八、城市维护建设税</v>
          </cell>
          <cell r="B12">
            <v>749</v>
          </cell>
          <cell r="C12">
            <v>749</v>
          </cell>
        </row>
        <row r="13">
          <cell r="A13" t="str">
            <v>九、房产税</v>
          </cell>
          <cell r="B13">
            <v>395</v>
          </cell>
          <cell r="C13">
            <v>395</v>
          </cell>
        </row>
        <row r="14">
          <cell r="A14" t="str">
            <v>十、印花税</v>
          </cell>
          <cell r="B14">
            <v>62</v>
          </cell>
          <cell r="C14">
            <v>62</v>
          </cell>
        </row>
        <row r="15">
          <cell r="A15" t="str">
            <v>十一、城镇土地使用税</v>
          </cell>
          <cell r="B15">
            <v>42</v>
          </cell>
          <cell r="C15">
            <v>42</v>
          </cell>
        </row>
        <row r="16">
          <cell r="A16" t="str">
            <v>十二、土地增值税</v>
          </cell>
          <cell r="B16">
            <v>138</v>
          </cell>
          <cell r="C16">
            <v>138</v>
          </cell>
        </row>
        <row r="17">
          <cell r="A17" t="str">
            <v>十三、车船使用和牌照税</v>
          </cell>
          <cell r="B17">
            <v>9</v>
          </cell>
          <cell r="C17">
            <v>9</v>
          </cell>
        </row>
        <row r="18">
          <cell r="A18" t="str">
            <v>十四、屠宰税</v>
          </cell>
          <cell r="B18">
            <v>178</v>
          </cell>
          <cell r="C18">
            <v>178</v>
          </cell>
        </row>
        <row r="19">
          <cell r="A19" t="str">
            <v>十五、筵席税</v>
          </cell>
          <cell r="B19">
            <v>0</v>
          </cell>
          <cell r="C19">
            <v>0</v>
          </cell>
        </row>
        <row r="20">
          <cell r="A20" t="str">
            <v>十六、农业税</v>
          </cell>
          <cell r="B20">
            <v>376</v>
          </cell>
          <cell r="C20">
            <v>376</v>
          </cell>
        </row>
        <row r="21">
          <cell r="A21" t="str">
            <v>十七、农业特产税</v>
          </cell>
          <cell r="B21">
            <v>31</v>
          </cell>
          <cell r="C21">
            <v>31</v>
          </cell>
        </row>
        <row r="22">
          <cell r="A22" t="str">
            <v>十八、牧业税</v>
          </cell>
          <cell r="B22">
            <v>0</v>
          </cell>
          <cell r="C22">
            <v>0</v>
          </cell>
        </row>
        <row r="23">
          <cell r="A23" t="str">
            <v>十九、耕地占用税</v>
          </cell>
          <cell r="B23">
            <v>264</v>
          </cell>
          <cell r="C23">
            <v>264</v>
          </cell>
        </row>
        <row r="24">
          <cell r="A24" t="str">
            <v>二十、契税</v>
          </cell>
          <cell r="B24">
            <v>389</v>
          </cell>
          <cell r="C24">
            <v>389</v>
          </cell>
        </row>
        <row r="25">
          <cell r="A25" t="str">
            <v>二十一、国有资产经营收益</v>
          </cell>
          <cell r="B25">
            <v>0</v>
          </cell>
          <cell r="C25">
            <v>0</v>
          </cell>
        </row>
        <row r="26">
          <cell r="A26" t="str">
            <v>二十二、国有企业计划亏损补贴</v>
          </cell>
          <cell r="B26">
            <v>0</v>
          </cell>
          <cell r="C26">
            <v>0</v>
          </cell>
        </row>
        <row r="27">
          <cell r="A27" t="str">
            <v>二十三、行政性收费收入</v>
          </cell>
          <cell r="B27">
            <v>289</v>
          </cell>
          <cell r="C27">
            <v>289</v>
          </cell>
        </row>
        <row r="28">
          <cell r="A28" t="str">
            <v>二十四、罚没收入</v>
          </cell>
          <cell r="B28">
            <v>537</v>
          </cell>
          <cell r="C28">
            <v>537</v>
          </cell>
        </row>
        <row r="29">
          <cell r="A29" t="str">
            <v>二十五、海域场地矿区使用费收入</v>
          </cell>
          <cell r="B29">
            <v>0</v>
          </cell>
          <cell r="C29">
            <v>0</v>
          </cell>
        </row>
        <row r="30">
          <cell r="A30" t="str">
            <v>二十六、专项收入</v>
          </cell>
          <cell r="B30">
            <v>539</v>
          </cell>
          <cell r="C30">
            <v>539</v>
          </cell>
        </row>
        <row r="31">
          <cell r="A31" t="str">
            <v>二十七、其他收入</v>
          </cell>
          <cell r="B31">
            <v>327</v>
          </cell>
          <cell r="C31">
            <v>327</v>
          </cell>
        </row>
        <row r="32">
          <cell r="B32">
            <v>0</v>
          </cell>
          <cell r="C32">
            <v>0</v>
          </cell>
        </row>
        <row r="33">
          <cell r="B33">
            <v>0</v>
          </cell>
          <cell r="C33">
            <v>0</v>
          </cell>
        </row>
        <row r="34">
          <cell r="B34">
            <v>0</v>
          </cell>
          <cell r="C34">
            <v>0</v>
          </cell>
        </row>
        <row r="35">
          <cell r="B35">
            <v>0</v>
          </cell>
          <cell r="C35">
            <v>0</v>
          </cell>
        </row>
        <row r="36">
          <cell r="A36" t="str">
            <v>       本  年  收  入  合  计           </v>
          </cell>
          <cell r="B36">
            <v>10242</v>
          </cell>
          <cell r="C36">
            <v>10242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28"/>
  <sheetViews>
    <sheetView showZeros="0" tabSelected="1" zoomScalePageLayoutView="0" workbookViewId="0" topLeftCell="A1">
      <selection activeCell="A20" sqref="A20"/>
    </sheetView>
  </sheetViews>
  <sheetFormatPr defaultColWidth="9.140625" defaultRowHeight="15"/>
  <cols>
    <col min="1" max="1" width="40.57421875" style="1" customWidth="1"/>
    <col min="2" max="2" width="12.421875" style="1" customWidth="1"/>
    <col min="3" max="3" width="12.57421875" style="1" customWidth="1"/>
    <col min="4" max="4" width="11.421875" style="1" customWidth="1"/>
    <col min="5" max="5" width="12.421875" style="298" customWidth="1"/>
    <col min="6" max="6" width="11.421875" style="1" hidden="1" customWidth="1"/>
    <col min="7" max="7" width="11.7109375" style="1" hidden="1" customWidth="1"/>
    <col min="8" max="8" width="10.8515625" style="1" customWidth="1"/>
    <col min="9" max="9" width="16.28125" style="1" customWidth="1"/>
    <col min="10" max="16384" width="9.00390625" style="1" customWidth="1"/>
  </cols>
  <sheetData>
    <row r="1" spans="1:9" ht="27" customHeight="1">
      <c r="A1" s="368" t="s">
        <v>1729</v>
      </c>
      <c r="B1" s="368"/>
      <c r="C1" s="368"/>
      <c r="D1" s="368"/>
      <c r="E1" s="368"/>
      <c r="F1" s="368"/>
      <c r="G1" s="368"/>
      <c r="H1" s="368"/>
      <c r="I1" s="368"/>
    </row>
    <row r="2" ht="16.5" customHeight="1">
      <c r="I2" s="309" t="s">
        <v>174</v>
      </c>
    </row>
    <row r="3" spans="1:9" ht="33.75" customHeight="1">
      <c r="A3" s="107" t="s">
        <v>1256</v>
      </c>
      <c r="B3" s="108" t="s">
        <v>956</v>
      </c>
      <c r="C3" s="304" t="s">
        <v>1867</v>
      </c>
      <c r="D3" s="108" t="s">
        <v>957</v>
      </c>
      <c r="E3" s="299" t="s">
        <v>533</v>
      </c>
      <c r="F3" s="304" t="s">
        <v>1868</v>
      </c>
      <c r="G3" s="304" t="s">
        <v>1869</v>
      </c>
      <c r="H3" s="304" t="s">
        <v>1871</v>
      </c>
      <c r="I3" s="304" t="s">
        <v>1870</v>
      </c>
    </row>
    <row r="4" spans="1:9" ht="15.75" customHeight="1">
      <c r="A4" s="109" t="s">
        <v>207</v>
      </c>
      <c r="B4" s="110">
        <f>SUM(B5:B20)</f>
        <v>55728</v>
      </c>
      <c r="C4" s="110">
        <f>SUM(C5:C20)</f>
        <v>55550</v>
      </c>
      <c r="D4" s="110">
        <f>SUM(D5:D20)</f>
        <v>55588</v>
      </c>
      <c r="E4" s="300">
        <f>D4/C4</f>
        <v>1.0006840684068408</v>
      </c>
      <c r="F4" s="110">
        <f>SUM(F5:F20)</f>
        <v>54956</v>
      </c>
      <c r="G4" s="305">
        <f>SUM(D4-F4)</f>
        <v>632</v>
      </c>
      <c r="H4" s="307">
        <f>SUM(G4)/F4</f>
        <v>0.011500109178251693</v>
      </c>
      <c r="I4" s="110"/>
    </row>
    <row r="5" spans="1:9" ht="15.75" customHeight="1">
      <c r="A5" s="12" t="s">
        <v>512</v>
      </c>
      <c r="B5" s="15">
        <v>23108</v>
      </c>
      <c r="C5" s="15">
        <v>23603</v>
      </c>
      <c r="D5" s="15">
        <v>23621</v>
      </c>
      <c r="E5" s="301">
        <f aca="true" t="shared" si="0" ref="E5:E27">D5/C5</f>
        <v>1.000762614921832</v>
      </c>
      <c r="F5" s="15">
        <v>24173</v>
      </c>
      <c r="G5" s="15">
        <f>SUM(D5-F5)</f>
        <v>-552</v>
      </c>
      <c r="H5" s="306">
        <f>SUM(G5)/F5</f>
        <v>-0.022835394862036156</v>
      </c>
      <c r="I5" s="15"/>
    </row>
    <row r="6" spans="1:9" ht="15.75" customHeight="1">
      <c r="A6" s="12" t="s">
        <v>513</v>
      </c>
      <c r="B6" s="15">
        <v>4756</v>
      </c>
      <c r="C6" s="15">
        <v>4896</v>
      </c>
      <c r="D6" s="15">
        <v>4897</v>
      </c>
      <c r="E6" s="301">
        <f t="shared" si="0"/>
        <v>1.0002042483660132</v>
      </c>
      <c r="F6" s="15">
        <v>3414</v>
      </c>
      <c r="G6" s="15">
        <f aca="true" t="shared" si="1" ref="G6:G28">SUM(D6-F6)</f>
        <v>1483</v>
      </c>
      <c r="H6" s="306">
        <f aca="true" t="shared" si="2" ref="H6:H28">SUM(G6)/F6</f>
        <v>0.43438781487990624</v>
      </c>
      <c r="I6" s="15"/>
    </row>
    <row r="7" spans="1:9" ht="15.75" customHeight="1">
      <c r="A7" s="12" t="s">
        <v>514</v>
      </c>
      <c r="B7" s="15"/>
      <c r="C7" s="15"/>
      <c r="D7" s="15"/>
      <c r="E7" s="301"/>
      <c r="F7" s="15"/>
      <c r="G7" s="15"/>
      <c r="H7" s="306"/>
      <c r="I7" s="15"/>
    </row>
    <row r="8" spans="1:9" ht="15.75" customHeight="1">
      <c r="A8" s="12" t="s">
        <v>515</v>
      </c>
      <c r="B8" s="15">
        <v>3382</v>
      </c>
      <c r="C8" s="15">
        <v>2503</v>
      </c>
      <c r="D8" s="15">
        <v>2506</v>
      </c>
      <c r="E8" s="301">
        <f t="shared" si="0"/>
        <v>1.001198561725929</v>
      </c>
      <c r="F8" s="15">
        <v>4048</v>
      </c>
      <c r="G8" s="15">
        <f t="shared" si="1"/>
        <v>-1542</v>
      </c>
      <c r="H8" s="306">
        <f t="shared" si="2"/>
        <v>-0.38092885375494073</v>
      </c>
      <c r="I8" s="15"/>
    </row>
    <row r="9" spans="1:9" ht="15.75" customHeight="1">
      <c r="A9" s="12" t="s">
        <v>516</v>
      </c>
      <c r="B9" s="15">
        <v>52</v>
      </c>
      <c r="C9" s="15">
        <v>39</v>
      </c>
      <c r="D9" s="15">
        <v>39</v>
      </c>
      <c r="E9" s="301">
        <f t="shared" si="0"/>
        <v>1</v>
      </c>
      <c r="F9" s="15">
        <v>59</v>
      </c>
      <c r="G9" s="15">
        <f t="shared" si="1"/>
        <v>-20</v>
      </c>
      <c r="H9" s="306">
        <f t="shared" si="2"/>
        <v>-0.3389830508474576</v>
      </c>
      <c r="I9" s="15"/>
    </row>
    <row r="10" spans="1:9" ht="15.75" customHeight="1">
      <c r="A10" s="12" t="s">
        <v>517</v>
      </c>
      <c r="B10" s="15">
        <v>6472</v>
      </c>
      <c r="C10" s="15">
        <v>6065</v>
      </c>
      <c r="D10" s="15">
        <v>6070</v>
      </c>
      <c r="E10" s="301">
        <f t="shared" si="0"/>
        <v>1.0008244023083264</v>
      </c>
      <c r="F10" s="15">
        <v>6862</v>
      </c>
      <c r="G10" s="15">
        <f t="shared" si="1"/>
        <v>-792</v>
      </c>
      <c r="H10" s="306">
        <f t="shared" si="2"/>
        <v>-0.1154182454095016</v>
      </c>
      <c r="I10" s="15"/>
    </row>
    <row r="11" spans="1:9" ht="15.75" customHeight="1">
      <c r="A11" s="12" t="s">
        <v>518</v>
      </c>
      <c r="B11" s="15">
        <v>2395</v>
      </c>
      <c r="C11" s="15">
        <v>2242</v>
      </c>
      <c r="D11" s="15">
        <v>2243</v>
      </c>
      <c r="E11" s="301">
        <f t="shared" si="0"/>
        <v>1.0004460303300624</v>
      </c>
      <c r="F11" s="15">
        <v>2799</v>
      </c>
      <c r="G11" s="15">
        <f t="shared" si="1"/>
        <v>-556</v>
      </c>
      <c r="H11" s="306">
        <f t="shared" si="2"/>
        <v>-0.1986423722758128</v>
      </c>
      <c r="I11" s="15"/>
    </row>
    <row r="12" spans="1:9" ht="15.75" customHeight="1">
      <c r="A12" s="12" t="s">
        <v>519</v>
      </c>
      <c r="B12" s="15">
        <v>1844</v>
      </c>
      <c r="C12" s="15">
        <v>1982</v>
      </c>
      <c r="D12" s="15">
        <v>1982</v>
      </c>
      <c r="E12" s="301">
        <f t="shared" si="0"/>
        <v>1</v>
      </c>
      <c r="F12" s="15">
        <v>1932</v>
      </c>
      <c r="G12" s="15">
        <f t="shared" si="1"/>
        <v>50</v>
      </c>
      <c r="H12" s="306">
        <f t="shared" si="2"/>
        <v>0.025879917184265012</v>
      </c>
      <c r="I12" s="15"/>
    </row>
    <row r="13" spans="1:9" ht="15.75" customHeight="1">
      <c r="A13" s="12" t="s">
        <v>520</v>
      </c>
      <c r="B13" s="15">
        <v>2564</v>
      </c>
      <c r="C13" s="15">
        <v>1819</v>
      </c>
      <c r="D13" s="15">
        <v>1820</v>
      </c>
      <c r="E13" s="301">
        <f t="shared" si="0"/>
        <v>1.000549752611325</v>
      </c>
      <c r="F13" s="15">
        <v>2676</v>
      </c>
      <c r="G13" s="15">
        <f t="shared" si="1"/>
        <v>-856</v>
      </c>
      <c r="H13" s="306">
        <f t="shared" si="2"/>
        <v>-0.31988041853512705</v>
      </c>
      <c r="I13" s="15"/>
    </row>
    <row r="14" spans="1:9" ht="15.75" customHeight="1">
      <c r="A14" s="12" t="s">
        <v>521</v>
      </c>
      <c r="B14" s="15"/>
      <c r="C14" s="15"/>
      <c r="D14" s="15"/>
      <c r="E14" s="301"/>
      <c r="F14" s="15"/>
      <c r="G14" s="15"/>
      <c r="H14" s="306"/>
      <c r="I14" s="15"/>
    </row>
    <row r="15" spans="1:9" ht="15.75" customHeight="1">
      <c r="A15" s="12" t="s">
        <v>522</v>
      </c>
      <c r="B15" s="15">
        <v>1796</v>
      </c>
      <c r="C15" s="15">
        <v>2612</v>
      </c>
      <c r="D15" s="15">
        <v>2612</v>
      </c>
      <c r="E15" s="301">
        <f t="shared" si="0"/>
        <v>1</v>
      </c>
      <c r="F15" s="15">
        <v>1775</v>
      </c>
      <c r="G15" s="15">
        <f t="shared" si="1"/>
        <v>837</v>
      </c>
      <c r="H15" s="306">
        <f t="shared" si="2"/>
        <v>0.4715492957746479</v>
      </c>
      <c r="I15" s="15"/>
    </row>
    <row r="16" spans="1:9" ht="15.75" customHeight="1">
      <c r="A16" s="12" t="s">
        <v>523</v>
      </c>
      <c r="B16" s="15">
        <v>5000</v>
      </c>
      <c r="C16" s="15">
        <v>3987</v>
      </c>
      <c r="D16" s="15">
        <v>3987</v>
      </c>
      <c r="E16" s="301">
        <f t="shared" si="0"/>
        <v>1</v>
      </c>
      <c r="F16" s="15">
        <v>1734</v>
      </c>
      <c r="G16" s="15">
        <f t="shared" si="1"/>
        <v>2253</v>
      </c>
      <c r="H16" s="306">
        <f t="shared" si="2"/>
        <v>1.2993079584775087</v>
      </c>
      <c r="I16" s="15"/>
    </row>
    <row r="17" spans="1:9" ht="15.75" customHeight="1">
      <c r="A17" s="12" t="s">
        <v>524</v>
      </c>
      <c r="B17" s="15">
        <v>4290</v>
      </c>
      <c r="C17" s="15">
        <v>5690</v>
      </c>
      <c r="D17" s="15">
        <v>5700</v>
      </c>
      <c r="E17" s="301">
        <f t="shared" si="0"/>
        <v>1.0017574692442883</v>
      </c>
      <c r="F17" s="15">
        <v>5369</v>
      </c>
      <c r="G17" s="15">
        <f t="shared" si="1"/>
        <v>331</v>
      </c>
      <c r="H17" s="306">
        <f t="shared" si="2"/>
        <v>0.06165021419258707</v>
      </c>
      <c r="I17" s="15"/>
    </row>
    <row r="18" spans="1:9" ht="15.75" customHeight="1">
      <c r="A18" s="12" t="s">
        <v>525</v>
      </c>
      <c r="B18" s="15"/>
      <c r="C18" s="15"/>
      <c r="D18" s="15"/>
      <c r="E18" s="301"/>
      <c r="F18" s="15"/>
      <c r="G18" s="15"/>
      <c r="H18" s="306"/>
      <c r="I18" s="15"/>
    </row>
    <row r="19" spans="1:9" ht="15.75" customHeight="1">
      <c r="A19" s="117" t="s">
        <v>1328</v>
      </c>
      <c r="B19" s="15">
        <v>69</v>
      </c>
      <c r="C19" s="15">
        <v>101</v>
      </c>
      <c r="D19" s="15">
        <v>100</v>
      </c>
      <c r="E19" s="301">
        <f t="shared" si="0"/>
        <v>0.9900990099009901</v>
      </c>
      <c r="F19" s="15">
        <v>62</v>
      </c>
      <c r="G19" s="15">
        <f t="shared" si="1"/>
        <v>38</v>
      </c>
      <c r="H19" s="306">
        <f t="shared" si="2"/>
        <v>0.6129032258064516</v>
      </c>
      <c r="I19" s="15"/>
    </row>
    <row r="20" spans="1:9" ht="15.75" customHeight="1">
      <c r="A20" s="12" t="s">
        <v>526</v>
      </c>
      <c r="B20" s="15"/>
      <c r="C20" s="15">
        <v>11</v>
      </c>
      <c r="D20" s="15">
        <v>11</v>
      </c>
      <c r="E20" s="301">
        <f t="shared" si="0"/>
        <v>1</v>
      </c>
      <c r="F20" s="15">
        <v>53</v>
      </c>
      <c r="G20" s="15">
        <f t="shared" si="1"/>
        <v>-42</v>
      </c>
      <c r="H20" s="306">
        <f t="shared" si="2"/>
        <v>-0.7924528301886793</v>
      </c>
      <c r="I20" s="15"/>
    </row>
    <row r="21" spans="1:9" s="65" customFormat="1" ht="15.75" customHeight="1">
      <c r="A21" s="11" t="s">
        <v>527</v>
      </c>
      <c r="B21" s="16">
        <f>SUM(B22:B27)</f>
        <v>11272</v>
      </c>
      <c r="C21" s="16">
        <f>SUM(C22:C27)</f>
        <v>13450</v>
      </c>
      <c r="D21" s="16">
        <f>SUM(D22:D27)</f>
        <v>13440</v>
      </c>
      <c r="E21" s="302">
        <f>D21/C21</f>
        <v>0.9992565055762082</v>
      </c>
      <c r="F21" s="16">
        <f>SUM(F22:F27)</f>
        <v>34964</v>
      </c>
      <c r="G21" s="305">
        <f t="shared" si="1"/>
        <v>-21524</v>
      </c>
      <c r="H21" s="307">
        <f t="shared" si="2"/>
        <v>-0.6156046218968081</v>
      </c>
      <c r="I21" s="16"/>
    </row>
    <row r="22" spans="1:9" ht="15.75" customHeight="1">
      <c r="A22" s="13" t="s">
        <v>528</v>
      </c>
      <c r="B22" s="15">
        <v>7072</v>
      </c>
      <c r="C22" s="15">
        <v>7333</v>
      </c>
      <c r="D22" s="6">
        <v>7341</v>
      </c>
      <c r="E22" s="301">
        <f t="shared" si="0"/>
        <v>1.00109095867994</v>
      </c>
      <c r="F22" s="15">
        <v>8105</v>
      </c>
      <c r="G22" s="15">
        <f t="shared" si="1"/>
        <v>-764</v>
      </c>
      <c r="H22" s="306">
        <f t="shared" si="2"/>
        <v>-0.09426280074028377</v>
      </c>
      <c r="I22" s="15"/>
    </row>
    <row r="23" spans="1:9" ht="15.75" customHeight="1">
      <c r="A23" s="13" t="s">
        <v>529</v>
      </c>
      <c r="B23" s="15">
        <v>500</v>
      </c>
      <c r="C23" s="15">
        <v>400</v>
      </c>
      <c r="D23" s="6">
        <v>400</v>
      </c>
      <c r="E23" s="301">
        <f t="shared" si="0"/>
        <v>1</v>
      </c>
      <c r="F23" s="15">
        <v>687</v>
      </c>
      <c r="G23" s="15">
        <f t="shared" si="1"/>
        <v>-287</v>
      </c>
      <c r="H23" s="306">
        <f t="shared" si="2"/>
        <v>-0.4177583697234352</v>
      </c>
      <c r="I23" s="15"/>
    </row>
    <row r="24" spans="1:9" ht="15.75" customHeight="1">
      <c r="A24" s="12" t="s">
        <v>530</v>
      </c>
      <c r="B24" s="15">
        <v>700</v>
      </c>
      <c r="C24" s="15">
        <v>1443</v>
      </c>
      <c r="D24" s="6">
        <v>1443</v>
      </c>
      <c r="E24" s="301">
        <f t="shared" si="0"/>
        <v>1</v>
      </c>
      <c r="F24" s="15">
        <v>3479</v>
      </c>
      <c r="G24" s="15">
        <f t="shared" si="1"/>
        <v>-2036</v>
      </c>
      <c r="H24" s="306">
        <f t="shared" si="2"/>
        <v>-0.5852256395515952</v>
      </c>
      <c r="I24" s="15"/>
    </row>
    <row r="25" spans="1:9" ht="15.75" customHeight="1">
      <c r="A25" s="12" t="s">
        <v>531</v>
      </c>
      <c r="B25" s="15">
        <v>2000</v>
      </c>
      <c r="C25" s="15">
        <v>1365</v>
      </c>
      <c r="D25" s="6">
        <v>1347</v>
      </c>
      <c r="E25" s="301">
        <f t="shared" si="0"/>
        <v>0.9868131868131869</v>
      </c>
      <c r="F25" s="15">
        <v>19036</v>
      </c>
      <c r="G25" s="15">
        <f t="shared" si="1"/>
        <v>-17689</v>
      </c>
      <c r="H25" s="306">
        <f t="shared" si="2"/>
        <v>-0.9292393359949569</v>
      </c>
      <c r="I25" s="15"/>
    </row>
    <row r="26" spans="1:9" ht="15.75" customHeight="1">
      <c r="A26" s="66" t="s">
        <v>155</v>
      </c>
      <c r="B26" s="15"/>
      <c r="C26" s="15"/>
      <c r="D26" s="6"/>
      <c r="E26" s="301"/>
      <c r="F26" s="15"/>
      <c r="G26" s="15">
        <f t="shared" si="1"/>
        <v>0</v>
      </c>
      <c r="H26" s="306"/>
      <c r="I26" s="15"/>
    </row>
    <row r="27" spans="1:9" ht="15.75" customHeight="1">
      <c r="A27" s="12" t="s">
        <v>532</v>
      </c>
      <c r="B27" s="15">
        <v>1000</v>
      </c>
      <c r="C27" s="15">
        <v>2909</v>
      </c>
      <c r="D27" s="6">
        <v>2909</v>
      </c>
      <c r="E27" s="301">
        <f t="shared" si="0"/>
        <v>1</v>
      </c>
      <c r="F27" s="15">
        <v>3657</v>
      </c>
      <c r="G27" s="15">
        <f t="shared" si="1"/>
        <v>-748</v>
      </c>
      <c r="H27" s="306">
        <f t="shared" si="2"/>
        <v>-0.20453923981405522</v>
      </c>
      <c r="I27" s="15"/>
    </row>
    <row r="28" spans="1:9" s="65" customFormat="1" ht="28.5" customHeight="1">
      <c r="A28" s="14" t="s">
        <v>1727</v>
      </c>
      <c r="B28" s="8">
        <f>B21+B4</f>
        <v>67000</v>
      </c>
      <c r="C28" s="8">
        <f>C21+C4</f>
        <v>69000</v>
      </c>
      <c r="D28" s="8">
        <f>D21+D4</f>
        <v>69028</v>
      </c>
      <c r="E28" s="303">
        <f>D28/C28</f>
        <v>1.0004057971014493</v>
      </c>
      <c r="F28" s="8">
        <f>F21+F4</f>
        <v>89920</v>
      </c>
      <c r="G28" s="305">
        <f t="shared" si="1"/>
        <v>-20892</v>
      </c>
      <c r="H28" s="307">
        <f t="shared" si="2"/>
        <v>-0.23233985765124554</v>
      </c>
      <c r="I28" s="308" t="s">
        <v>1872</v>
      </c>
    </row>
  </sheetData>
  <sheetProtection/>
  <mergeCells count="1">
    <mergeCell ref="A1:I1"/>
  </mergeCells>
  <printOptions/>
  <pageMargins left="0.7086614173228347" right="0.7086614173228347" top="0.8267716535433072" bottom="0.5511811023622047" header="0.5905511811023623" footer="0.31496062992125984"/>
  <pageSetup fitToHeight="1" fitToWidth="1" horizontalDpi="600" verticalDpi="600" orientation="portrait" paperSize="9" scale="99" r:id="rId1"/>
  <headerFooter>
    <oddFooter>&amp;C第 &amp;P 页，共 &amp;N 页</oddFooter>
  </headerFooter>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D11"/>
  <sheetViews>
    <sheetView zoomScalePageLayoutView="0" workbookViewId="0" topLeftCell="A1">
      <selection activeCell="E9" sqref="E9"/>
    </sheetView>
  </sheetViews>
  <sheetFormatPr defaultColWidth="9.140625" defaultRowHeight="15"/>
  <cols>
    <col min="1" max="1" width="32.421875" style="0" customWidth="1"/>
    <col min="2" max="2" width="15.57421875" style="0" customWidth="1"/>
    <col min="3" max="3" width="34.8515625" style="1" customWidth="1"/>
    <col min="4" max="4" width="14.57421875" style="27" customWidth="1"/>
  </cols>
  <sheetData>
    <row r="1" spans="1:4" ht="30.75" customHeight="1">
      <c r="A1" s="377" t="s">
        <v>1741</v>
      </c>
      <c r="B1" s="377"/>
      <c r="C1" s="377"/>
      <c r="D1" s="377"/>
    </row>
    <row r="2" spans="1:4" ht="18.75">
      <c r="A2" s="28"/>
      <c r="B2" s="28"/>
      <c r="C2" s="29"/>
      <c r="D2" s="30" t="s">
        <v>1235</v>
      </c>
    </row>
    <row r="3" spans="1:4" ht="27.75" customHeight="1">
      <c r="A3" s="31" t="s">
        <v>1877</v>
      </c>
      <c r="B3" s="201" t="s">
        <v>1737</v>
      </c>
      <c r="C3" s="32" t="s">
        <v>1878</v>
      </c>
      <c r="D3" s="201" t="s">
        <v>1737</v>
      </c>
    </row>
    <row r="4" spans="1:4" ht="37.5" customHeight="1">
      <c r="A4" s="37" t="s">
        <v>1243</v>
      </c>
      <c r="B4" s="35">
        <v>19894</v>
      </c>
      <c r="C4" s="36" t="s">
        <v>1236</v>
      </c>
      <c r="D4" s="35">
        <v>22643</v>
      </c>
    </row>
    <row r="5" spans="1:4" ht="37.5" customHeight="1">
      <c r="A5" s="37" t="s">
        <v>1244</v>
      </c>
      <c r="B5" s="35">
        <f>B6+B7</f>
        <v>1892</v>
      </c>
      <c r="C5" s="37" t="s">
        <v>1247</v>
      </c>
      <c r="D5" s="35">
        <f>D6+D7</f>
        <v>1208</v>
      </c>
    </row>
    <row r="6" spans="1:4" ht="37.5" customHeight="1">
      <c r="A6" s="39" t="s">
        <v>1245</v>
      </c>
      <c r="B6" s="33">
        <v>1892</v>
      </c>
      <c r="C6" s="41" t="s">
        <v>1248</v>
      </c>
      <c r="D6" s="33">
        <v>1208</v>
      </c>
    </row>
    <row r="7" spans="1:4" ht="37.5" customHeight="1">
      <c r="A7" s="38" t="s">
        <v>1246</v>
      </c>
      <c r="B7" s="33"/>
      <c r="C7" s="37"/>
      <c r="D7" s="34"/>
    </row>
    <row r="8" spans="1:4" ht="37.5" customHeight="1">
      <c r="A8" s="40" t="s">
        <v>1237</v>
      </c>
      <c r="B8" s="61"/>
      <c r="C8" s="62" t="s">
        <v>1238</v>
      </c>
      <c r="D8" s="63">
        <v>8314</v>
      </c>
    </row>
    <row r="9" spans="1:4" ht="37.5" customHeight="1">
      <c r="A9" s="40" t="s">
        <v>1239</v>
      </c>
      <c r="B9" s="61">
        <v>644</v>
      </c>
      <c r="C9" s="64" t="s">
        <v>1240</v>
      </c>
      <c r="D9" s="63">
        <v>265</v>
      </c>
    </row>
    <row r="10" spans="1:4" ht="37.5" customHeight="1">
      <c r="A10" s="40" t="s">
        <v>1241</v>
      </c>
      <c r="B10" s="61">
        <v>10000</v>
      </c>
      <c r="C10" s="64" t="s">
        <v>1242</v>
      </c>
      <c r="D10" s="63"/>
    </row>
    <row r="11" spans="1:4" ht="37.5" customHeight="1">
      <c r="A11" s="202" t="s">
        <v>1739</v>
      </c>
      <c r="B11" s="35">
        <f>B4+B5+B8+B9+B10</f>
        <v>32430</v>
      </c>
      <c r="C11" s="203" t="s">
        <v>1740</v>
      </c>
      <c r="D11" s="35">
        <f>D4+D5+D8+D9+D10</f>
        <v>32430</v>
      </c>
    </row>
  </sheetData>
  <sheetProtection/>
  <mergeCells count="1">
    <mergeCell ref="A1:D1"/>
  </mergeCells>
  <printOptions/>
  <pageMargins left="0.7" right="0.7" top="0.75" bottom="0.75" header="0.3" footer="0.3"/>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tabColor rgb="FFFFFF00"/>
  </sheetPr>
  <dimension ref="A2:B24"/>
  <sheetViews>
    <sheetView zoomScalePageLayoutView="0" workbookViewId="0" topLeftCell="A1">
      <selection activeCell="C18" sqref="C18"/>
    </sheetView>
  </sheetViews>
  <sheetFormatPr defaultColWidth="9.140625" defaultRowHeight="15"/>
  <cols>
    <col min="1" max="1" width="60.57421875" style="0" customWidth="1"/>
    <col min="2" max="2" width="21.421875" style="297" customWidth="1"/>
  </cols>
  <sheetData>
    <row r="2" spans="1:2" ht="20.25">
      <c r="A2" s="378" t="s">
        <v>1796</v>
      </c>
      <c r="B2" s="378"/>
    </row>
    <row r="3" spans="1:2" ht="14.25">
      <c r="A3" s="233"/>
      <c r="B3" s="234" t="s">
        <v>1166</v>
      </c>
    </row>
    <row r="4" spans="1:2" ht="19.5" customHeight="1">
      <c r="A4" s="235" t="s">
        <v>1793</v>
      </c>
      <c r="B4" s="236" t="s">
        <v>1794</v>
      </c>
    </row>
    <row r="5" spans="1:2" ht="19.5" customHeight="1">
      <c r="A5" s="292" t="s">
        <v>1848</v>
      </c>
      <c r="B5" s="295">
        <f>SUM(B6)</f>
        <v>1208</v>
      </c>
    </row>
    <row r="6" spans="1:2" ht="19.5" customHeight="1">
      <c r="A6" s="293" t="s">
        <v>1847</v>
      </c>
      <c r="B6" s="296">
        <v>1208</v>
      </c>
    </row>
    <row r="7" spans="1:2" ht="19.5" customHeight="1">
      <c r="A7" s="292" t="s">
        <v>1849</v>
      </c>
      <c r="B7" s="295">
        <f>SUM(B8:B23)</f>
        <v>684</v>
      </c>
    </row>
    <row r="8" spans="1:2" ht="19.5" customHeight="1">
      <c r="A8" s="294" t="s">
        <v>1850</v>
      </c>
      <c r="B8" s="296">
        <v>130</v>
      </c>
    </row>
    <row r="9" spans="1:2" ht="19.5" customHeight="1">
      <c r="A9" s="294" t="s">
        <v>1865</v>
      </c>
      <c r="B9" s="296">
        <v>1</v>
      </c>
    </row>
    <row r="10" spans="1:2" ht="19.5" customHeight="1">
      <c r="A10" s="294" t="s">
        <v>1851</v>
      </c>
      <c r="B10" s="238"/>
    </row>
    <row r="11" spans="1:2" ht="19.5" customHeight="1">
      <c r="A11" s="294" t="s">
        <v>1852</v>
      </c>
      <c r="B11" s="237"/>
    </row>
    <row r="12" spans="1:2" ht="19.5" customHeight="1">
      <c r="A12" s="294" t="s">
        <v>1853</v>
      </c>
      <c r="B12" s="237"/>
    </row>
    <row r="13" spans="1:2" ht="19.5" customHeight="1">
      <c r="A13" s="294" t="s">
        <v>1854</v>
      </c>
      <c r="B13" s="237"/>
    </row>
    <row r="14" spans="1:2" ht="19.5" customHeight="1">
      <c r="A14" s="294" t="s">
        <v>1855</v>
      </c>
      <c r="B14" s="237"/>
    </row>
    <row r="15" spans="1:2" ht="19.5" customHeight="1">
      <c r="A15" s="294" t="s">
        <v>1856</v>
      </c>
      <c r="B15" s="239"/>
    </row>
    <row r="16" spans="1:2" ht="19.5" customHeight="1">
      <c r="A16" s="294" t="s">
        <v>1857</v>
      </c>
      <c r="B16" s="238"/>
    </row>
    <row r="17" spans="1:2" ht="19.5" customHeight="1">
      <c r="A17" s="294" t="s">
        <v>1858</v>
      </c>
      <c r="B17" s="238"/>
    </row>
    <row r="18" spans="1:2" ht="19.5" customHeight="1">
      <c r="A18" s="294" t="s">
        <v>1859</v>
      </c>
      <c r="B18" s="237"/>
    </row>
    <row r="19" spans="1:2" ht="19.5" customHeight="1">
      <c r="A19" s="294" t="s">
        <v>1860</v>
      </c>
      <c r="B19" s="238"/>
    </row>
    <row r="20" spans="1:2" ht="19.5" customHeight="1">
      <c r="A20" s="294" t="s">
        <v>1861</v>
      </c>
      <c r="B20" s="237"/>
    </row>
    <row r="21" spans="1:2" ht="19.5" customHeight="1">
      <c r="A21" s="294" t="s">
        <v>1862</v>
      </c>
      <c r="B21" s="237"/>
    </row>
    <row r="22" spans="1:2" ht="19.5" customHeight="1">
      <c r="A22" s="294" t="s">
        <v>1863</v>
      </c>
      <c r="B22" s="296">
        <v>553</v>
      </c>
    </row>
    <row r="23" spans="1:2" ht="19.5" customHeight="1">
      <c r="A23" s="294" t="s">
        <v>1864</v>
      </c>
      <c r="B23" s="237"/>
    </row>
    <row r="24" spans="1:2" ht="17.25" customHeight="1">
      <c r="A24" s="240" t="s">
        <v>1795</v>
      </c>
      <c r="B24" s="340">
        <f>SUM(B5+B7)</f>
        <v>1892</v>
      </c>
    </row>
  </sheetData>
  <sheetProtection/>
  <mergeCells count="1">
    <mergeCell ref="A2:B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11"/>
  <sheetViews>
    <sheetView zoomScalePageLayoutView="0" workbookViewId="0" topLeftCell="A4">
      <selection activeCell="E6" sqref="E6"/>
    </sheetView>
  </sheetViews>
  <sheetFormatPr defaultColWidth="9.00390625" defaultRowHeight="15"/>
  <cols>
    <col min="1" max="1" width="44.57421875" style="477" customWidth="1"/>
    <col min="2" max="2" width="28.57421875" style="477" customWidth="1"/>
    <col min="3" max="16384" width="9.00390625" style="477" customWidth="1"/>
  </cols>
  <sheetData>
    <row r="1" spans="1:2" s="469" customFormat="1" ht="40.5" customHeight="1">
      <c r="A1" s="468" t="s">
        <v>2053</v>
      </c>
      <c r="B1" s="468"/>
    </row>
    <row r="2" s="469" customFormat="1" ht="26.25" customHeight="1">
      <c r="B2" s="470" t="s">
        <v>1166</v>
      </c>
    </row>
    <row r="3" spans="1:2" s="469" customFormat="1" ht="47.25" customHeight="1">
      <c r="A3" s="471" t="s">
        <v>2040</v>
      </c>
      <c r="B3" s="472" t="s">
        <v>2041</v>
      </c>
    </row>
    <row r="4" spans="1:2" s="469" customFormat="1" ht="63" customHeight="1">
      <c r="A4" s="473" t="s">
        <v>2054</v>
      </c>
      <c r="B4" s="474">
        <v>60508</v>
      </c>
    </row>
    <row r="5" spans="1:2" s="469" customFormat="1" ht="63" customHeight="1">
      <c r="A5" s="473" t="s">
        <v>2055</v>
      </c>
      <c r="B5" s="475"/>
    </row>
    <row r="6" spans="1:2" s="469" customFormat="1" ht="63" customHeight="1">
      <c r="A6" s="473" t="s">
        <v>2056</v>
      </c>
      <c r="B6" s="475">
        <v>8314</v>
      </c>
    </row>
    <row r="7" spans="1:2" s="469" customFormat="1" ht="63" customHeight="1">
      <c r="A7" s="473" t="s">
        <v>2057</v>
      </c>
      <c r="B7" s="474">
        <f>B4+B5-B6</f>
        <v>52194</v>
      </c>
    </row>
    <row r="8" s="469" customFormat="1" ht="14.25"/>
    <row r="9" s="469" customFormat="1" ht="14.25"/>
    <row r="10" s="469" customFormat="1" ht="14.25">
      <c r="A10" s="469" t="s">
        <v>2046</v>
      </c>
    </row>
    <row r="11" s="469" customFormat="1" ht="14.25">
      <c r="A11" s="469" t="s">
        <v>2047</v>
      </c>
    </row>
    <row r="12" s="469" customFormat="1" ht="14.25"/>
    <row r="13" s="469" customFormat="1" ht="14.25"/>
    <row r="14" s="469" customFormat="1" ht="14.25"/>
    <row r="15" s="469" customFormat="1" ht="14.25"/>
  </sheetData>
  <sheetProtection/>
  <mergeCells count="1">
    <mergeCell ref="A1:B1"/>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B9"/>
  <sheetViews>
    <sheetView zoomScalePageLayoutView="0" workbookViewId="0" topLeftCell="A1">
      <selection activeCell="E15" sqref="E15"/>
    </sheetView>
  </sheetViews>
  <sheetFormatPr defaultColWidth="9.00390625" defaultRowHeight="15"/>
  <cols>
    <col min="1" max="1" width="33.421875" style="477" customWidth="1"/>
    <col min="2" max="2" width="39.421875" style="477" customWidth="1"/>
    <col min="3" max="16384" width="9.00390625" style="477" customWidth="1"/>
  </cols>
  <sheetData>
    <row r="1" spans="1:2" ht="42" customHeight="1">
      <c r="A1" s="478" t="s">
        <v>2058</v>
      </c>
      <c r="B1" s="478"/>
    </row>
    <row r="2" ht="27.75" customHeight="1">
      <c r="B2" s="479" t="s">
        <v>1166</v>
      </c>
    </row>
    <row r="3" spans="1:2" ht="35.25" customHeight="1">
      <c r="A3" s="480" t="s">
        <v>2049</v>
      </c>
      <c r="B3" s="472" t="s">
        <v>2050</v>
      </c>
    </row>
    <row r="4" spans="1:2" ht="36" customHeight="1">
      <c r="A4" s="473" t="s">
        <v>2051</v>
      </c>
      <c r="B4" s="481">
        <v>74278</v>
      </c>
    </row>
    <row r="5" spans="1:2" ht="36" customHeight="1">
      <c r="A5" s="482" t="s">
        <v>2052</v>
      </c>
      <c r="B5" s="483">
        <f>SUM(B4:B4)</f>
        <v>74278</v>
      </c>
    </row>
    <row r="6" spans="1:2" ht="14.25">
      <c r="A6" s="469"/>
      <c r="B6" s="469"/>
    </row>
    <row r="7" spans="1:2" ht="14.25">
      <c r="A7" s="469"/>
      <c r="B7" s="469"/>
    </row>
    <row r="8" spans="1:2" ht="14.25">
      <c r="A8" s="469"/>
      <c r="B8" s="469"/>
    </row>
    <row r="9" spans="1:2" ht="14.25">
      <c r="A9" s="469"/>
      <c r="B9" s="469"/>
    </row>
  </sheetData>
  <sheetProtection/>
  <mergeCells count="1">
    <mergeCell ref="A1:B1"/>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B10"/>
  <sheetViews>
    <sheetView zoomScalePageLayoutView="0" workbookViewId="0" topLeftCell="A1">
      <selection activeCell="E8" sqref="E8"/>
    </sheetView>
  </sheetViews>
  <sheetFormatPr defaultColWidth="9.00390625" defaultRowHeight="15"/>
  <cols>
    <col min="1" max="1" width="45.57421875" style="477" customWidth="1"/>
    <col min="2" max="2" width="34.140625" style="477" customWidth="1"/>
    <col min="3" max="16384" width="9.00390625" style="477" customWidth="1"/>
  </cols>
  <sheetData>
    <row r="1" spans="1:2" ht="35.25" customHeight="1">
      <c r="A1" s="468" t="s">
        <v>2059</v>
      </c>
      <c r="B1" s="468"/>
    </row>
    <row r="2" spans="1:2" ht="27" customHeight="1">
      <c r="A2" s="469"/>
      <c r="B2" s="470" t="s">
        <v>1166</v>
      </c>
    </row>
    <row r="3" spans="1:2" ht="52.5" customHeight="1">
      <c r="A3" s="471" t="s">
        <v>2060</v>
      </c>
      <c r="B3" s="472" t="s">
        <v>2061</v>
      </c>
    </row>
    <row r="4" spans="1:2" ht="52.5" customHeight="1">
      <c r="A4" s="473" t="s">
        <v>2062</v>
      </c>
      <c r="B4" s="474">
        <v>188882</v>
      </c>
    </row>
    <row r="5" spans="1:2" ht="52.5" customHeight="1">
      <c r="A5" s="473" t="s">
        <v>2063</v>
      </c>
      <c r="B5" s="475">
        <v>27013</v>
      </c>
    </row>
    <row r="6" spans="1:2" ht="52.5" customHeight="1">
      <c r="A6" s="473" t="s">
        <v>2064</v>
      </c>
      <c r="B6" s="475">
        <v>35094</v>
      </c>
    </row>
    <row r="7" spans="1:2" ht="52.5" customHeight="1">
      <c r="A7" s="473" t="s">
        <v>2065</v>
      </c>
      <c r="B7" s="474">
        <f>B4+B5-B6</f>
        <v>180801</v>
      </c>
    </row>
    <row r="8" spans="1:2" ht="14.25" customHeight="1">
      <c r="A8" s="484"/>
      <c r="B8" s="485"/>
    </row>
    <row r="9" spans="1:2" ht="12.75" customHeight="1">
      <c r="A9" s="484"/>
      <c r="B9" s="485"/>
    </row>
    <row r="10" ht="15" customHeight="1">
      <c r="A10" s="477" t="s">
        <v>2066</v>
      </c>
    </row>
  </sheetData>
  <sheetProtection/>
  <mergeCells count="1">
    <mergeCell ref="A1:B1"/>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C5"/>
  <sheetViews>
    <sheetView zoomScalePageLayoutView="0" workbookViewId="0" topLeftCell="A1">
      <selection activeCell="E11" sqref="E11"/>
    </sheetView>
  </sheetViews>
  <sheetFormatPr defaultColWidth="9.00390625" defaultRowHeight="15"/>
  <cols>
    <col min="1" max="1" width="40.7109375" style="477" customWidth="1"/>
    <col min="2" max="2" width="35.28125" style="477" customWidth="1"/>
    <col min="3" max="16384" width="9.00390625" style="477" customWidth="1"/>
  </cols>
  <sheetData>
    <row r="1" spans="1:3" ht="46.5" customHeight="1">
      <c r="A1" s="478" t="s">
        <v>2067</v>
      </c>
      <c r="B1" s="478"/>
      <c r="C1" s="486"/>
    </row>
    <row r="2" ht="24" customHeight="1">
      <c r="B2" s="479" t="s">
        <v>1166</v>
      </c>
    </row>
    <row r="3" spans="1:2" ht="44.25" customHeight="1">
      <c r="A3" s="480" t="s">
        <v>2049</v>
      </c>
      <c r="B3" s="472" t="s">
        <v>2050</v>
      </c>
    </row>
    <row r="4" spans="1:2" ht="44.25" customHeight="1">
      <c r="A4" s="473" t="s">
        <v>2051</v>
      </c>
      <c r="B4" s="481">
        <v>207413</v>
      </c>
    </row>
    <row r="5" spans="1:2" ht="44.25" customHeight="1">
      <c r="A5" s="482" t="s">
        <v>2052</v>
      </c>
      <c r="B5" s="483">
        <f>SUM(B4:B4)</f>
        <v>207413</v>
      </c>
    </row>
  </sheetData>
  <sheetProtection/>
  <mergeCells count="1">
    <mergeCell ref="A1:B1"/>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D31"/>
  <sheetViews>
    <sheetView zoomScalePageLayoutView="0" workbookViewId="0" topLeftCell="A1">
      <selection activeCell="G12" sqref="G12"/>
    </sheetView>
  </sheetViews>
  <sheetFormatPr defaultColWidth="9.140625" defaultRowHeight="15"/>
  <cols>
    <col min="1" max="1" width="24.140625" style="0" bestFit="1" customWidth="1"/>
    <col min="2" max="2" width="14.57421875" style="0" customWidth="1"/>
    <col min="3" max="3" width="36.421875" style="0" customWidth="1"/>
    <col min="4" max="4" width="12.7109375" style="0" customWidth="1"/>
  </cols>
  <sheetData>
    <row r="1" spans="1:4" ht="36" customHeight="1">
      <c r="A1" s="379" t="s">
        <v>1742</v>
      </c>
      <c r="B1" s="379"/>
      <c r="C1" s="379"/>
      <c r="D1" s="379"/>
    </row>
    <row r="2" ht="14.25" customHeight="1">
      <c r="D2" s="17" t="s">
        <v>208</v>
      </c>
    </row>
    <row r="3" spans="1:4" s="82" customFormat="1" ht="21.75" customHeight="1">
      <c r="A3" s="69" t="s">
        <v>503</v>
      </c>
      <c r="B3" s="200" t="s">
        <v>1743</v>
      </c>
      <c r="C3" s="69" t="s">
        <v>503</v>
      </c>
      <c r="D3" s="200" t="s">
        <v>1743</v>
      </c>
    </row>
    <row r="4" spans="1:4" s="82" customFormat="1" ht="21.75" customHeight="1">
      <c r="A4" s="93" t="s">
        <v>982</v>
      </c>
      <c r="B4" s="94"/>
      <c r="C4" s="95" t="s">
        <v>1260</v>
      </c>
      <c r="D4" s="94"/>
    </row>
    <row r="5" spans="1:4" s="82" customFormat="1" ht="21.75" customHeight="1">
      <c r="A5" s="93" t="s">
        <v>504</v>
      </c>
      <c r="B5" s="94"/>
      <c r="C5" s="96" t="s">
        <v>1272</v>
      </c>
      <c r="D5" s="94"/>
    </row>
    <row r="6" spans="1:4" s="82" customFormat="1" ht="21.75" customHeight="1">
      <c r="A6" s="93" t="s">
        <v>505</v>
      </c>
      <c r="B6" s="94"/>
      <c r="C6" s="96" t="s">
        <v>1273</v>
      </c>
      <c r="D6" s="94"/>
    </row>
    <row r="7" spans="1:4" s="82" customFormat="1" ht="21.75" customHeight="1">
      <c r="A7" s="93" t="s">
        <v>506</v>
      </c>
      <c r="B7" s="94"/>
      <c r="C7" s="96" t="s">
        <v>1274</v>
      </c>
      <c r="D7" s="94"/>
    </row>
    <row r="8" spans="1:4" s="82" customFormat="1" ht="21.75" customHeight="1">
      <c r="A8" s="93" t="s">
        <v>507</v>
      </c>
      <c r="B8" s="94"/>
      <c r="C8" s="96" t="s">
        <v>1275</v>
      </c>
      <c r="D8" s="94"/>
    </row>
    <row r="9" spans="1:4" s="82" customFormat="1" ht="21.75" customHeight="1">
      <c r="A9" s="93"/>
      <c r="B9" s="97"/>
      <c r="C9" s="96" t="s">
        <v>1276</v>
      </c>
      <c r="D9" s="94"/>
    </row>
    <row r="10" spans="1:4" s="82" customFormat="1" ht="21.75" customHeight="1">
      <c r="A10" s="93"/>
      <c r="B10" s="97"/>
      <c r="C10" s="95" t="s">
        <v>1261</v>
      </c>
      <c r="D10" s="94"/>
    </row>
    <row r="11" spans="1:4" s="82" customFormat="1" ht="21.75" customHeight="1">
      <c r="A11" s="98"/>
      <c r="B11" s="97"/>
      <c r="C11" s="96" t="s">
        <v>1277</v>
      </c>
      <c r="D11" s="94"/>
    </row>
    <row r="12" spans="1:4" s="82" customFormat="1" ht="21.75" customHeight="1">
      <c r="A12" s="98"/>
      <c r="B12" s="97"/>
      <c r="C12" s="96" t="s">
        <v>1278</v>
      </c>
      <c r="D12" s="94"/>
    </row>
    <row r="13" spans="1:4" s="82" customFormat="1" ht="21.75" customHeight="1">
      <c r="A13" s="98"/>
      <c r="B13" s="97"/>
      <c r="C13" s="96" t="s">
        <v>1279</v>
      </c>
      <c r="D13" s="94"/>
    </row>
    <row r="14" spans="1:4" s="82" customFormat="1" ht="21.75" customHeight="1">
      <c r="A14" s="90"/>
      <c r="B14" s="99"/>
      <c r="C14" s="96" t="s">
        <v>1280</v>
      </c>
      <c r="D14" s="94"/>
    </row>
    <row r="15" spans="1:4" s="82" customFormat="1" ht="21.75" customHeight="1">
      <c r="A15" s="98"/>
      <c r="B15" s="97"/>
      <c r="C15" s="100" t="s">
        <v>1264</v>
      </c>
      <c r="D15" s="94"/>
    </row>
    <row r="16" spans="1:4" s="82" customFormat="1" ht="21.75" customHeight="1">
      <c r="A16" s="98"/>
      <c r="B16" s="97"/>
      <c r="C16" s="100" t="s">
        <v>1265</v>
      </c>
      <c r="D16" s="94"/>
    </row>
    <row r="17" spans="1:4" s="82" customFormat="1" ht="21.75" customHeight="1">
      <c r="A17" s="98"/>
      <c r="B17" s="97"/>
      <c r="C17" s="100" t="s">
        <v>1266</v>
      </c>
      <c r="D17" s="94"/>
    </row>
    <row r="18" spans="1:4" s="82" customFormat="1" ht="21.75" customHeight="1">
      <c r="A18" s="98"/>
      <c r="B18" s="97"/>
      <c r="C18" s="100" t="s">
        <v>1267</v>
      </c>
      <c r="D18" s="94"/>
    </row>
    <row r="19" spans="1:4" s="82" customFormat="1" ht="21.75" customHeight="1">
      <c r="A19" s="98"/>
      <c r="B19" s="97"/>
      <c r="C19" s="101" t="s">
        <v>1262</v>
      </c>
      <c r="D19" s="94"/>
    </row>
    <row r="20" spans="1:4" s="82" customFormat="1" ht="21.75" customHeight="1">
      <c r="A20" s="98"/>
      <c r="B20" s="97"/>
      <c r="C20" s="100" t="s">
        <v>1268</v>
      </c>
      <c r="D20" s="94"/>
    </row>
    <row r="21" spans="1:4" s="82" customFormat="1" ht="21.75" customHeight="1">
      <c r="A21" s="98"/>
      <c r="B21" s="97"/>
      <c r="C21" s="111" t="s">
        <v>1281</v>
      </c>
      <c r="D21" s="94"/>
    </row>
    <row r="22" spans="1:4" s="82" customFormat="1" ht="21.75" customHeight="1">
      <c r="A22" s="98"/>
      <c r="B22" s="97"/>
      <c r="C22" s="100" t="s">
        <v>1269</v>
      </c>
      <c r="D22" s="94"/>
    </row>
    <row r="23" spans="1:4" s="82" customFormat="1" ht="21.75" customHeight="1">
      <c r="A23" s="98"/>
      <c r="B23" s="97"/>
      <c r="C23" s="100" t="s">
        <v>1270</v>
      </c>
      <c r="D23" s="94"/>
    </row>
    <row r="24" spans="1:4" s="82" customFormat="1" ht="21.75" customHeight="1">
      <c r="A24" s="98"/>
      <c r="B24" s="97"/>
      <c r="C24" s="100" t="s">
        <v>1271</v>
      </c>
      <c r="D24" s="94"/>
    </row>
    <row r="25" spans="1:4" s="82" customFormat="1" ht="21.75" customHeight="1">
      <c r="A25" s="98"/>
      <c r="B25" s="97"/>
      <c r="C25" s="101" t="s">
        <v>1263</v>
      </c>
      <c r="D25" s="94"/>
    </row>
    <row r="26" spans="1:4" s="82" customFormat="1" ht="21.75" customHeight="1">
      <c r="A26" s="98"/>
      <c r="B26" s="97"/>
      <c r="C26" s="91"/>
      <c r="D26" s="94"/>
    </row>
    <row r="27" spans="1:4" s="82" customFormat="1" ht="21.75" customHeight="1">
      <c r="A27" s="90" t="s">
        <v>1160</v>
      </c>
      <c r="B27" s="102"/>
      <c r="C27" s="90" t="s">
        <v>1162</v>
      </c>
      <c r="D27" s="103"/>
    </row>
    <row r="28" spans="1:4" s="82" customFormat="1" ht="21.75" customHeight="1">
      <c r="A28" s="104" t="s">
        <v>1161</v>
      </c>
      <c r="B28" s="105"/>
      <c r="C28" s="104" t="s">
        <v>1074</v>
      </c>
      <c r="D28" s="94"/>
    </row>
    <row r="29" spans="1:4" s="82" customFormat="1" ht="21.75" customHeight="1">
      <c r="A29" s="104" t="s">
        <v>1163</v>
      </c>
      <c r="B29" s="106"/>
      <c r="C29" s="104" t="s">
        <v>1164</v>
      </c>
      <c r="D29" s="94"/>
    </row>
    <row r="30" spans="1:4" s="82" customFormat="1" ht="21.75" customHeight="1">
      <c r="A30" s="90" t="s">
        <v>1159</v>
      </c>
      <c r="B30" s="103"/>
      <c r="C30" s="90" t="s">
        <v>1165</v>
      </c>
      <c r="D30" s="103"/>
    </row>
    <row r="31" spans="1:4" ht="24.75" customHeight="1">
      <c r="A31" s="380" t="s">
        <v>1879</v>
      </c>
      <c r="B31" s="380"/>
      <c r="C31" s="380"/>
      <c r="D31" s="380"/>
    </row>
  </sheetData>
  <sheetProtection/>
  <mergeCells count="2">
    <mergeCell ref="A1:D1"/>
    <mergeCell ref="A31:D31"/>
  </mergeCells>
  <printOptions horizontalCentered="1"/>
  <pageMargins left="0.7086614173228347" right="0.7086614173228347" top="0.8267716535433072" bottom="0.5905511811023623" header="0.5905511811023623" footer="0.31496062992125984"/>
  <pageSetup fitToHeight="1" fitToWidth="1" horizontalDpi="600" verticalDpi="600" orientation="portrait" paperSize="9" scale="86" r:id="rId1"/>
  <headerFooter>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C34"/>
  <sheetViews>
    <sheetView showZeros="0" zoomScale="50" zoomScaleNormal="50" zoomScalePageLayoutView="0" workbookViewId="0" topLeftCell="A16">
      <selection activeCell="B7" sqref="B7"/>
    </sheetView>
  </sheetViews>
  <sheetFormatPr defaultColWidth="10.00390625" defaultRowHeight="15"/>
  <cols>
    <col min="1" max="1" width="57.57421875" style="456" customWidth="1"/>
    <col min="2" max="2" width="40.57421875" style="456" customWidth="1"/>
    <col min="3" max="3" width="29.421875" style="456" customWidth="1"/>
    <col min="4" max="16384" width="10.00390625" style="456" customWidth="1"/>
  </cols>
  <sheetData>
    <row r="1" spans="1:3" ht="33" customHeight="1">
      <c r="A1" s="455" t="s">
        <v>2036</v>
      </c>
      <c r="B1" s="455"/>
      <c r="C1" s="455"/>
    </row>
    <row r="2" ht="26.25" customHeight="1">
      <c r="C2" s="457" t="s">
        <v>1975</v>
      </c>
    </row>
    <row r="3" spans="1:3" ht="34.5" customHeight="1">
      <c r="A3" s="458" t="s">
        <v>1976</v>
      </c>
      <c r="B3" s="459" t="s">
        <v>2037</v>
      </c>
      <c r="C3" s="460" t="s">
        <v>1977</v>
      </c>
    </row>
    <row r="4" spans="1:3" ht="34.5" customHeight="1">
      <c r="A4" s="461" t="s">
        <v>1978</v>
      </c>
      <c r="B4" s="462"/>
      <c r="C4" s="463"/>
    </row>
    <row r="5" spans="1:3" ht="34.5" customHeight="1">
      <c r="A5" s="464" t="s">
        <v>1979</v>
      </c>
      <c r="B5" s="465"/>
      <c r="C5" s="463"/>
    </row>
    <row r="6" spans="1:3" ht="34.5" customHeight="1">
      <c r="A6" s="464" t="s">
        <v>1980</v>
      </c>
      <c r="B6" s="465"/>
      <c r="C6" s="463"/>
    </row>
    <row r="7" spans="1:3" ht="34.5" customHeight="1">
      <c r="A7" s="464" t="s">
        <v>1981</v>
      </c>
      <c r="B7" s="465"/>
      <c r="C7" s="463"/>
    </row>
    <row r="8" spans="1:3" ht="34.5" customHeight="1">
      <c r="A8" s="464" t="s">
        <v>1982</v>
      </c>
      <c r="B8" s="465"/>
      <c r="C8" s="463"/>
    </row>
    <row r="9" spans="1:3" ht="34.5" customHeight="1">
      <c r="A9" s="464" t="s">
        <v>1983</v>
      </c>
      <c r="B9" s="465"/>
      <c r="C9" s="463"/>
    </row>
    <row r="10" spans="1:3" ht="34.5" customHeight="1">
      <c r="A10" s="461" t="s">
        <v>1984</v>
      </c>
      <c r="B10" s="462"/>
      <c r="C10" s="463"/>
    </row>
    <row r="11" spans="1:3" ht="34.5" customHeight="1">
      <c r="A11" s="464" t="s">
        <v>1985</v>
      </c>
      <c r="B11" s="465"/>
      <c r="C11" s="463"/>
    </row>
    <row r="12" spans="1:3" ht="34.5" customHeight="1">
      <c r="A12" s="464" t="s">
        <v>1986</v>
      </c>
      <c r="B12" s="465"/>
      <c r="C12" s="463"/>
    </row>
    <row r="13" spans="1:3" ht="34.5" customHeight="1">
      <c r="A13" s="464" t="s">
        <v>1987</v>
      </c>
      <c r="B13" s="465"/>
      <c r="C13" s="463"/>
    </row>
    <row r="14" spans="1:3" ht="34.5" customHeight="1">
      <c r="A14" s="464" t="s">
        <v>1988</v>
      </c>
      <c r="B14" s="465"/>
      <c r="C14" s="463"/>
    </row>
    <row r="15" spans="1:3" ht="34.5" customHeight="1">
      <c r="A15" s="464" t="s">
        <v>1989</v>
      </c>
      <c r="B15" s="465"/>
      <c r="C15" s="463"/>
    </row>
    <row r="16" spans="1:3" ht="34.5" customHeight="1">
      <c r="A16" s="461" t="s">
        <v>1990</v>
      </c>
      <c r="B16" s="462"/>
      <c r="C16" s="463"/>
    </row>
    <row r="17" spans="1:3" ht="34.5" customHeight="1">
      <c r="A17" s="464" t="s">
        <v>1991</v>
      </c>
      <c r="B17" s="465"/>
      <c r="C17" s="463"/>
    </row>
    <row r="18" spans="1:3" ht="34.5" customHeight="1">
      <c r="A18" s="464" t="s">
        <v>1992</v>
      </c>
      <c r="B18" s="465"/>
      <c r="C18" s="463"/>
    </row>
    <row r="19" spans="1:3" ht="34.5" customHeight="1">
      <c r="A19" s="464" t="s">
        <v>1993</v>
      </c>
      <c r="B19" s="465"/>
      <c r="C19" s="463"/>
    </row>
    <row r="20" spans="1:3" ht="34.5" customHeight="1">
      <c r="A20" s="464" t="s">
        <v>1994</v>
      </c>
      <c r="B20" s="465"/>
      <c r="C20" s="463"/>
    </row>
    <row r="21" spans="1:3" ht="34.5" customHeight="1">
      <c r="A21" s="461" t="s">
        <v>1995</v>
      </c>
      <c r="B21" s="462"/>
      <c r="C21" s="463"/>
    </row>
    <row r="22" spans="1:3" ht="34.5" customHeight="1">
      <c r="A22" s="464" t="s">
        <v>1996</v>
      </c>
      <c r="B22" s="465"/>
      <c r="C22" s="463"/>
    </row>
    <row r="23" spans="1:3" ht="34.5" customHeight="1">
      <c r="A23" s="464" t="s">
        <v>1997</v>
      </c>
      <c r="B23" s="465"/>
      <c r="C23" s="463"/>
    </row>
    <row r="24" spans="1:3" ht="34.5" customHeight="1">
      <c r="A24" s="464" t="s">
        <v>1998</v>
      </c>
      <c r="B24" s="465"/>
      <c r="C24" s="463"/>
    </row>
    <row r="25" spans="1:3" ht="34.5" customHeight="1">
      <c r="A25" s="464" t="s">
        <v>1999</v>
      </c>
      <c r="B25" s="465"/>
      <c r="C25" s="463"/>
    </row>
    <row r="26" spans="1:3" ht="34.5" customHeight="1">
      <c r="A26" s="464" t="s">
        <v>2000</v>
      </c>
      <c r="B26" s="466"/>
      <c r="C26" s="463"/>
    </row>
    <row r="27" spans="1:3" ht="34.5" customHeight="1">
      <c r="A27" s="461" t="s">
        <v>2001</v>
      </c>
      <c r="B27" s="462"/>
      <c r="C27" s="463"/>
    </row>
    <row r="28" spans="1:3" ht="34.5" customHeight="1">
      <c r="A28" s="464" t="s">
        <v>2002</v>
      </c>
      <c r="B28" s="465"/>
      <c r="C28" s="463"/>
    </row>
    <row r="29" spans="1:3" ht="34.5" customHeight="1">
      <c r="A29" s="464" t="s">
        <v>2003</v>
      </c>
      <c r="B29" s="465"/>
      <c r="C29" s="463"/>
    </row>
    <row r="30" spans="1:3" ht="34.5" customHeight="1">
      <c r="A30" s="464" t="s">
        <v>2004</v>
      </c>
      <c r="B30" s="465"/>
      <c r="C30" s="463"/>
    </row>
    <row r="31" spans="1:3" ht="34.5" customHeight="1">
      <c r="A31" s="464" t="s">
        <v>2005</v>
      </c>
      <c r="B31" s="465"/>
      <c r="C31" s="463"/>
    </row>
    <row r="32" spans="1:3" ht="34.5" customHeight="1">
      <c r="A32" s="464" t="s">
        <v>2006</v>
      </c>
      <c r="B32" s="465"/>
      <c r="C32" s="463"/>
    </row>
    <row r="33" spans="1:3" ht="34.5" customHeight="1">
      <c r="A33" s="459" t="s">
        <v>2007</v>
      </c>
      <c r="B33" s="462"/>
      <c r="C33" s="463"/>
    </row>
    <row r="34" ht="32.25" customHeight="1">
      <c r="A34" s="456" t="s">
        <v>1926</v>
      </c>
    </row>
  </sheetData>
  <sheetProtection/>
  <mergeCells count="1">
    <mergeCell ref="A1:C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71" r:id="rId1"/>
</worksheet>
</file>

<file path=xl/worksheets/sheet18.xml><?xml version="1.0" encoding="utf-8"?>
<worksheet xmlns="http://schemas.openxmlformats.org/spreadsheetml/2006/main" xmlns:r="http://schemas.openxmlformats.org/officeDocument/2006/relationships">
  <sheetPr>
    <pageSetUpPr fitToPage="1"/>
  </sheetPr>
  <dimension ref="A1:C31"/>
  <sheetViews>
    <sheetView showZeros="0" zoomScale="50" zoomScaleNormal="50" zoomScalePageLayoutView="0" workbookViewId="0" topLeftCell="A1">
      <selection activeCell="E18" sqref="E18"/>
    </sheetView>
  </sheetViews>
  <sheetFormatPr defaultColWidth="10.00390625" defaultRowHeight="15"/>
  <cols>
    <col min="1" max="1" width="57.28125" style="456" customWidth="1"/>
    <col min="2" max="2" width="41.140625" style="456" customWidth="1"/>
    <col min="3" max="3" width="31.7109375" style="456" customWidth="1"/>
    <col min="4" max="16384" width="10.00390625" style="456" customWidth="1"/>
  </cols>
  <sheetData>
    <row r="1" spans="1:3" ht="33" customHeight="1">
      <c r="A1" s="455" t="s">
        <v>2038</v>
      </c>
      <c r="B1" s="455"/>
      <c r="C1" s="455"/>
    </row>
    <row r="2" ht="26.25" customHeight="1">
      <c r="C2" s="457" t="s">
        <v>1975</v>
      </c>
    </row>
    <row r="3" spans="1:3" ht="39" customHeight="1">
      <c r="A3" s="458" t="s">
        <v>1976</v>
      </c>
      <c r="B3" s="459" t="s">
        <v>2037</v>
      </c>
      <c r="C3" s="460" t="s">
        <v>1977</v>
      </c>
    </row>
    <row r="4" spans="1:3" ht="39" customHeight="1">
      <c r="A4" s="461" t="s">
        <v>2009</v>
      </c>
      <c r="B4" s="462"/>
      <c r="C4" s="463"/>
    </row>
    <row r="5" spans="1:3" ht="39" customHeight="1">
      <c r="A5" s="464" t="s">
        <v>2010</v>
      </c>
      <c r="B5" s="465"/>
      <c r="C5" s="463"/>
    </row>
    <row r="6" spans="1:3" ht="39" customHeight="1">
      <c r="A6" s="464" t="s">
        <v>2011</v>
      </c>
      <c r="B6" s="465"/>
      <c r="C6" s="463"/>
    </row>
    <row r="7" spans="1:3" ht="39" customHeight="1">
      <c r="A7" s="464" t="s">
        <v>2012</v>
      </c>
      <c r="B7" s="465"/>
      <c r="C7" s="463"/>
    </row>
    <row r="8" spans="1:3" ht="39" customHeight="1">
      <c r="A8" s="464" t="s">
        <v>2013</v>
      </c>
      <c r="B8" s="465"/>
      <c r="C8" s="463"/>
    </row>
    <row r="9" spans="1:3" ht="39" customHeight="1">
      <c r="A9" s="461" t="s">
        <v>2014</v>
      </c>
      <c r="B9" s="462"/>
      <c r="C9" s="463"/>
    </row>
    <row r="10" spans="1:3" ht="39" customHeight="1">
      <c r="A10" s="464" t="s">
        <v>2015</v>
      </c>
      <c r="B10" s="465"/>
      <c r="C10" s="463"/>
    </row>
    <row r="11" spans="1:3" ht="39" customHeight="1">
      <c r="A11" s="464" t="s">
        <v>2016</v>
      </c>
      <c r="B11" s="465"/>
      <c r="C11" s="463"/>
    </row>
    <row r="12" spans="1:3" ht="39" customHeight="1">
      <c r="A12" s="464" t="s">
        <v>2012</v>
      </c>
      <c r="B12" s="465"/>
      <c r="C12" s="463"/>
    </row>
    <row r="13" spans="1:3" ht="39" customHeight="1">
      <c r="A13" s="464" t="s">
        <v>2017</v>
      </c>
      <c r="B13" s="465"/>
      <c r="C13" s="463"/>
    </row>
    <row r="14" spans="1:3" ht="39" customHeight="1">
      <c r="A14" s="464" t="s">
        <v>2018</v>
      </c>
      <c r="B14" s="465"/>
      <c r="C14" s="463"/>
    </row>
    <row r="15" spans="1:3" ht="39" customHeight="1">
      <c r="A15" s="467" t="s">
        <v>2019</v>
      </c>
      <c r="B15" s="465"/>
      <c r="C15" s="463"/>
    </row>
    <row r="16" spans="1:3" ht="39" customHeight="1">
      <c r="A16" s="461" t="s">
        <v>2020</v>
      </c>
      <c r="B16" s="462"/>
      <c r="C16" s="463"/>
    </row>
    <row r="17" spans="1:3" ht="39" customHeight="1">
      <c r="A17" s="464" t="s">
        <v>2021</v>
      </c>
      <c r="B17" s="465"/>
      <c r="C17" s="463"/>
    </row>
    <row r="18" spans="1:3" ht="39" customHeight="1">
      <c r="A18" s="464" t="s">
        <v>2022</v>
      </c>
      <c r="B18" s="465"/>
      <c r="C18" s="463"/>
    </row>
    <row r="19" spans="1:3" ht="39" customHeight="1">
      <c r="A19" s="464" t="s">
        <v>2023</v>
      </c>
      <c r="B19" s="465"/>
      <c r="C19" s="463"/>
    </row>
    <row r="20" spans="1:3" ht="39" customHeight="1">
      <c r="A20" s="461" t="s">
        <v>2024</v>
      </c>
      <c r="B20" s="462"/>
      <c r="C20" s="463"/>
    </row>
    <row r="21" spans="1:3" ht="39" customHeight="1">
      <c r="A21" s="464" t="s">
        <v>2025</v>
      </c>
      <c r="B21" s="465"/>
      <c r="C21" s="463"/>
    </row>
    <row r="22" spans="1:3" ht="39" customHeight="1">
      <c r="A22" s="464" t="s">
        <v>2026</v>
      </c>
      <c r="B22" s="465"/>
      <c r="C22" s="463"/>
    </row>
    <row r="23" spans="1:3" ht="39" customHeight="1">
      <c r="A23" s="464" t="s">
        <v>2027</v>
      </c>
      <c r="B23" s="465"/>
      <c r="C23" s="463"/>
    </row>
    <row r="24" spans="1:3" ht="39" customHeight="1">
      <c r="A24" s="464" t="s">
        <v>2028</v>
      </c>
      <c r="B24" s="465"/>
      <c r="C24" s="463"/>
    </row>
    <row r="25" spans="1:3" ht="39" customHeight="1">
      <c r="A25" s="467" t="s">
        <v>2029</v>
      </c>
      <c r="B25" s="466"/>
      <c r="C25" s="463"/>
    </row>
    <row r="26" spans="1:3" ht="39" customHeight="1">
      <c r="A26" s="467" t="s">
        <v>2030</v>
      </c>
      <c r="B26" s="466"/>
      <c r="C26" s="463"/>
    </row>
    <row r="27" spans="1:3" ht="39" customHeight="1">
      <c r="A27" s="461" t="s">
        <v>2031</v>
      </c>
      <c r="B27" s="462"/>
      <c r="C27" s="463"/>
    </row>
    <row r="28" spans="1:3" ht="39" customHeight="1">
      <c r="A28" s="464" t="s">
        <v>2032</v>
      </c>
      <c r="B28" s="465"/>
      <c r="C28" s="463"/>
    </row>
    <row r="29" spans="1:3" ht="39" customHeight="1">
      <c r="A29" s="464" t="s">
        <v>2033</v>
      </c>
      <c r="B29" s="465"/>
      <c r="C29" s="463"/>
    </row>
    <row r="30" spans="1:3" ht="39" customHeight="1">
      <c r="A30" s="459" t="s">
        <v>2034</v>
      </c>
      <c r="B30" s="462"/>
      <c r="C30" s="463"/>
    </row>
    <row r="31" ht="14.25">
      <c r="A31" s="456" t="s">
        <v>1926</v>
      </c>
    </row>
  </sheetData>
  <sheetProtection/>
  <mergeCells count="1">
    <mergeCell ref="A1:C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E29"/>
  <sheetViews>
    <sheetView showZero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E32" sqref="E32"/>
    </sheetView>
  </sheetViews>
  <sheetFormatPr defaultColWidth="9.140625" defaultRowHeight="15"/>
  <cols>
    <col min="1" max="1" width="47.140625" style="119" customWidth="1"/>
    <col min="2" max="2" width="19.00390625" style="119" customWidth="1"/>
    <col min="3" max="3" width="20.57421875" style="119" customWidth="1"/>
    <col min="4" max="16384" width="9.00390625" style="119" customWidth="1"/>
  </cols>
  <sheetData>
    <row r="1" spans="1:3" ht="18" customHeight="1">
      <c r="A1" s="381" t="s">
        <v>1880</v>
      </c>
      <c r="B1" s="382"/>
      <c r="C1" s="382"/>
    </row>
    <row r="2" ht="13.5" customHeight="1">
      <c r="C2" s="337" t="s">
        <v>1821</v>
      </c>
    </row>
    <row r="3" spans="1:3" s="122" customFormat="1" ht="15" customHeight="1">
      <c r="A3" s="120" t="s">
        <v>1531</v>
      </c>
      <c r="B3" s="121" t="s">
        <v>1532</v>
      </c>
      <c r="C3" s="121" t="s">
        <v>1533</v>
      </c>
    </row>
    <row r="4" spans="1:3" s="122" customFormat="1" ht="15" customHeight="1">
      <c r="A4" s="123" t="s">
        <v>1529</v>
      </c>
      <c r="B4" s="124">
        <f>SUM(B5:B20)</f>
        <v>55588</v>
      </c>
      <c r="C4" s="124">
        <f>SUM(C5:C20)</f>
        <v>57253</v>
      </c>
    </row>
    <row r="5" spans="1:5" ht="15.75" customHeight="1">
      <c r="A5" s="125" t="s">
        <v>512</v>
      </c>
      <c r="B5" s="126">
        <v>23621</v>
      </c>
      <c r="C5" s="126">
        <v>24500</v>
      </c>
      <c r="E5" s="127"/>
    </row>
    <row r="6" spans="1:5" ht="15.75" customHeight="1">
      <c r="A6" s="125" t="s">
        <v>513</v>
      </c>
      <c r="B6" s="126">
        <v>4897</v>
      </c>
      <c r="C6" s="126">
        <v>5232</v>
      </c>
      <c r="E6" s="127"/>
    </row>
    <row r="7" spans="1:5" ht="15.75" customHeight="1">
      <c r="A7" s="125" t="s">
        <v>514</v>
      </c>
      <c r="B7" s="126"/>
      <c r="C7" s="126"/>
      <c r="E7" s="127"/>
    </row>
    <row r="8" spans="1:5" ht="15.75" customHeight="1">
      <c r="A8" s="125" t="s">
        <v>515</v>
      </c>
      <c r="B8" s="126">
        <v>2506</v>
      </c>
      <c r="C8" s="126">
        <v>2200</v>
      </c>
      <c r="E8" s="127"/>
    </row>
    <row r="9" spans="1:5" ht="15.75" customHeight="1">
      <c r="A9" s="125" t="s">
        <v>516</v>
      </c>
      <c r="B9" s="126">
        <v>39</v>
      </c>
      <c r="C9" s="126">
        <v>40</v>
      </c>
      <c r="E9" s="127"/>
    </row>
    <row r="10" spans="1:5" ht="15.75" customHeight="1">
      <c r="A10" s="125" t="s">
        <v>517</v>
      </c>
      <c r="B10" s="126">
        <v>6070</v>
      </c>
      <c r="C10" s="126">
        <v>6200</v>
      </c>
      <c r="E10" s="127"/>
    </row>
    <row r="11" spans="1:5" ht="15.75" customHeight="1">
      <c r="A11" s="125" t="s">
        <v>518</v>
      </c>
      <c r="B11" s="126">
        <v>2243</v>
      </c>
      <c r="C11" s="126">
        <v>2200</v>
      </c>
      <c r="E11" s="127"/>
    </row>
    <row r="12" spans="1:5" ht="15.75" customHeight="1">
      <c r="A12" s="125" t="s">
        <v>519</v>
      </c>
      <c r="B12" s="126">
        <v>1982</v>
      </c>
      <c r="C12" s="126">
        <v>2170</v>
      </c>
      <c r="E12" s="127"/>
    </row>
    <row r="13" spans="1:5" ht="15.75" customHeight="1">
      <c r="A13" s="125" t="s">
        <v>520</v>
      </c>
      <c r="B13" s="126">
        <v>1820</v>
      </c>
      <c r="C13" s="126">
        <v>1800</v>
      </c>
      <c r="E13" s="127"/>
    </row>
    <row r="14" spans="1:5" ht="15.75" customHeight="1">
      <c r="A14" s="125" t="s">
        <v>521</v>
      </c>
      <c r="B14" s="126"/>
      <c r="C14" s="126"/>
      <c r="E14" s="127"/>
    </row>
    <row r="15" spans="1:5" ht="15.75" customHeight="1">
      <c r="A15" s="125" t="s">
        <v>522</v>
      </c>
      <c r="B15" s="126">
        <v>2612</v>
      </c>
      <c r="C15" s="126">
        <v>2600</v>
      </c>
      <c r="E15" s="127"/>
    </row>
    <row r="16" spans="1:5" ht="15.75" customHeight="1">
      <c r="A16" s="125" t="s">
        <v>523</v>
      </c>
      <c r="B16" s="126">
        <v>3987</v>
      </c>
      <c r="C16" s="126">
        <v>5000</v>
      </c>
      <c r="E16" s="127"/>
    </row>
    <row r="17" spans="1:5" ht="15.75" customHeight="1">
      <c r="A17" s="125" t="s">
        <v>524</v>
      </c>
      <c r="B17" s="126">
        <v>5700</v>
      </c>
      <c r="C17" s="126">
        <v>5200</v>
      </c>
      <c r="E17" s="127"/>
    </row>
    <row r="18" spans="1:5" ht="15.75" customHeight="1">
      <c r="A18" s="125" t="s">
        <v>525</v>
      </c>
      <c r="B18" s="126"/>
      <c r="C18" s="126"/>
      <c r="E18" s="127"/>
    </row>
    <row r="19" spans="1:5" ht="15.75" customHeight="1">
      <c r="A19" s="125" t="s">
        <v>1534</v>
      </c>
      <c r="B19" s="126">
        <v>100</v>
      </c>
      <c r="C19" s="126">
        <v>100</v>
      </c>
      <c r="E19" s="127"/>
    </row>
    <row r="20" spans="1:5" ht="15.75" customHeight="1">
      <c r="A20" s="125" t="s">
        <v>526</v>
      </c>
      <c r="B20" s="126">
        <v>11</v>
      </c>
      <c r="C20" s="126">
        <v>11</v>
      </c>
      <c r="E20" s="127"/>
    </row>
    <row r="21" spans="1:4" s="128" customFormat="1" ht="15" customHeight="1">
      <c r="A21" s="123" t="s">
        <v>527</v>
      </c>
      <c r="B21" s="124">
        <f>SUM(B22:B27)</f>
        <v>13440</v>
      </c>
      <c r="C21" s="124">
        <f>SUM(C22:C27)</f>
        <v>13747</v>
      </c>
      <c r="D21" s="122"/>
    </row>
    <row r="22" spans="1:4" s="122" customFormat="1" ht="15" customHeight="1">
      <c r="A22" s="129" t="s">
        <v>528</v>
      </c>
      <c r="B22" s="130">
        <v>7341</v>
      </c>
      <c r="C22" s="126">
        <v>7430</v>
      </c>
      <c r="D22" s="128"/>
    </row>
    <row r="23" spans="1:3" s="122" customFormat="1" ht="15" customHeight="1">
      <c r="A23" s="129" t="s">
        <v>529</v>
      </c>
      <c r="B23" s="130">
        <v>400</v>
      </c>
      <c r="C23" s="126">
        <v>417</v>
      </c>
    </row>
    <row r="24" spans="1:3" s="122" customFormat="1" ht="15" customHeight="1">
      <c r="A24" s="129" t="s">
        <v>530</v>
      </c>
      <c r="B24" s="130">
        <v>1443</v>
      </c>
      <c r="C24" s="126">
        <v>2000</v>
      </c>
    </row>
    <row r="25" spans="1:3" s="122" customFormat="1" ht="15" customHeight="1">
      <c r="A25" s="129" t="s">
        <v>531</v>
      </c>
      <c r="B25" s="130">
        <v>1347</v>
      </c>
      <c r="C25" s="126">
        <v>1600</v>
      </c>
    </row>
    <row r="26" spans="1:3" s="122" customFormat="1" ht="15" customHeight="1">
      <c r="A26" s="129" t="s">
        <v>1530</v>
      </c>
      <c r="B26" s="130">
        <v>2909</v>
      </c>
      <c r="C26" s="126"/>
    </row>
    <row r="27" spans="1:3" s="122" customFormat="1" ht="15" customHeight="1">
      <c r="A27" s="129" t="s">
        <v>532</v>
      </c>
      <c r="B27" s="130"/>
      <c r="C27" s="126">
        <v>2300</v>
      </c>
    </row>
    <row r="28" spans="1:4" s="128" customFormat="1" ht="21.75" customHeight="1">
      <c r="A28" s="204" t="s">
        <v>1744</v>
      </c>
      <c r="B28" s="124">
        <f>B21+B4</f>
        <v>69028</v>
      </c>
      <c r="C28" s="124">
        <f>C4+C21</f>
        <v>71000</v>
      </c>
      <c r="D28" s="122"/>
    </row>
    <row r="29" spans="1:4" ht="13.5">
      <c r="A29" s="383"/>
      <c r="B29" s="383"/>
      <c r="C29" s="383"/>
      <c r="D29" s="122"/>
    </row>
  </sheetData>
  <sheetProtection/>
  <mergeCells count="2">
    <mergeCell ref="A1:C1"/>
    <mergeCell ref="A29:C29"/>
  </mergeCells>
  <printOptions/>
  <pageMargins left="0.7086614173228347" right="0.7086614173228347" top="0.8267716535433072" bottom="0.5905511811023623" header="0.5905511811023623" footer="0.31496062992125984"/>
  <pageSetup fitToHeight="1" fitToWidth="1"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FF00"/>
  </sheetPr>
  <dimension ref="A1:H1378"/>
  <sheetViews>
    <sheetView showZeros="0" zoomScalePageLayoutView="0" workbookViewId="0" topLeftCell="A1">
      <pane xSplit="1" ySplit="3" topLeftCell="B1366" activePane="bottomRight" state="frozen"/>
      <selection pane="topLeft" activeCell="A1" sqref="A1"/>
      <selection pane="topRight" activeCell="B1" sqref="B1"/>
      <selection pane="bottomLeft" activeCell="A4" sqref="A4"/>
      <selection pane="bottomRight" activeCell="A1383" sqref="A1383"/>
    </sheetView>
  </sheetViews>
  <sheetFormatPr defaultColWidth="9.57421875" defaultRowHeight="15"/>
  <cols>
    <col min="1" max="1" width="60.57421875" style="54" customWidth="1"/>
    <col min="2" max="2" width="25.57421875" style="316" customWidth="1"/>
    <col min="3" max="4" width="9.421875" style="54" customWidth="1"/>
    <col min="5" max="5" width="11.8515625" style="54" customWidth="1"/>
    <col min="6" max="6" width="9.421875" style="54" customWidth="1"/>
    <col min="7" max="7" width="11.8515625" style="54" customWidth="1"/>
    <col min="8" max="8" width="11.57421875" style="54" customWidth="1"/>
    <col min="9" max="16384" width="9.421875" style="54" customWidth="1"/>
  </cols>
  <sheetData>
    <row r="1" spans="1:2" ht="18.75">
      <c r="A1" s="369" t="s">
        <v>1730</v>
      </c>
      <c r="B1" s="369"/>
    </row>
    <row r="2" spans="1:2" ht="18" customHeight="1">
      <c r="A2" s="43"/>
      <c r="B2" s="310" t="s">
        <v>1249</v>
      </c>
    </row>
    <row r="3" spans="1:8" s="70" customFormat="1" ht="15.75" customHeight="1">
      <c r="A3" s="69" t="s">
        <v>1250</v>
      </c>
      <c r="B3" s="311" t="s">
        <v>957</v>
      </c>
      <c r="D3" s="71"/>
      <c r="E3" s="72"/>
      <c r="F3" s="72"/>
      <c r="G3" s="72"/>
      <c r="H3" s="72"/>
    </row>
    <row r="4" spans="1:7" s="70" customFormat="1" ht="15" customHeight="1">
      <c r="A4" s="190" t="s">
        <v>1029</v>
      </c>
      <c r="B4" s="338">
        <f>B5+B17+B26+B37+B48+B59+B70+B82+B91+B104+B114+B123+B134+B148+B155+B163+B169+B176+B183+B190+B197+B203+B211+B217+B223+B229+B246</f>
        <v>27173</v>
      </c>
      <c r="G4" s="73"/>
    </row>
    <row r="5" spans="1:2" s="70" customFormat="1" ht="15" customHeight="1">
      <c r="A5" s="190" t="s">
        <v>1030</v>
      </c>
      <c r="B5" s="338">
        <f>SUM(B6:B16)</f>
        <v>539</v>
      </c>
    </row>
    <row r="6" spans="1:2" s="70" customFormat="1" ht="15" customHeight="1">
      <c r="A6" s="191" t="s">
        <v>534</v>
      </c>
      <c r="B6" s="313">
        <v>433</v>
      </c>
    </row>
    <row r="7" spans="1:2" s="70" customFormat="1" ht="15" customHeight="1">
      <c r="A7" s="191" t="s">
        <v>535</v>
      </c>
      <c r="B7" s="313">
        <v>41</v>
      </c>
    </row>
    <row r="8" spans="1:2" s="70" customFormat="1" ht="15" customHeight="1">
      <c r="A8" s="191" t="s">
        <v>536</v>
      </c>
      <c r="B8" s="313">
        <v>0</v>
      </c>
    </row>
    <row r="9" spans="1:2" s="70" customFormat="1" ht="15" customHeight="1">
      <c r="A9" s="191" t="s">
        <v>537</v>
      </c>
      <c r="B9" s="313">
        <v>47</v>
      </c>
    </row>
    <row r="10" spans="1:2" s="70" customFormat="1" ht="15" customHeight="1">
      <c r="A10" s="191" t="s">
        <v>538</v>
      </c>
      <c r="B10" s="313">
        <v>2</v>
      </c>
    </row>
    <row r="11" spans="1:2" s="70" customFormat="1" ht="15" customHeight="1">
      <c r="A11" s="191" t="s">
        <v>539</v>
      </c>
      <c r="B11" s="313">
        <v>0</v>
      </c>
    </row>
    <row r="12" spans="1:2" s="70" customFormat="1" ht="15" customHeight="1">
      <c r="A12" s="191" t="s">
        <v>983</v>
      </c>
      <c r="B12" s="313">
        <v>0</v>
      </c>
    </row>
    <row r="13" spans="1:2" s="70" customFormat="1" ht="15" customHeight="1">
      <c r="A13" s="191" t="s">
        <v>540</v>
      </c>
      <c r="B13" s="313">
        <v>13</v>
      </c>
    </row>
    <row r="14" spans="1:2" s="70" customFormat="1" ht="15" customHeight="1">
      <c r="A14" s="191" t="s">
        <v>541</v>
      </c>
      <c r="B14" s="313">
        <v>0</v>
      </c>
    </row>
    <row r="15" spans="1:3" s="74" customFormat="1" ht="15" customHeight="1">
      <c r="A15" s="191" t="s">
        <v>542</v>
      </c>
      <c r="B15" s="313">
        <v>3</v>
      </c>
      <c r="C15" s="70"/>
    </row>
    <row r="16" spans="1:2" s="70" customFormat="1" ht="15" customHeight="1">
      <c r="A16" s="191" t="s">
        <v>543</v>
      </c>
      <c r="B16" s="313">
        <v>0</v>
      </c>
    </row>
    <row r="17" spans="1:2" s="70" customFormat="1" ht="15" customHeight="1">
      <c r="A17" s="190" t="s">
        <v>544</v>
      </c>
      <c r="B17" s="338">
        <f>SUM(B18:B25)</f>
        <v>488</v>
      </c>
    </row>
    <row r="18" spans="1:2" s="70" customFormat="1" ht="15" customHeight="1">
      <c r="A18" s="191" t="s">
        <v>534</v>
      </c>
      <c r="B18" s="313">
        <v>370</v>
      </c>
    </row>
    <row r="19" spans="1:2" s="70" customFormat="1" ht="15" customHeight="1">
      <c r="A19" s="191" t="s">
        <v>535</v>
      </c>
      <c r="B19" s="313">
        <v>52</v>
      </c>
    </row>
    <row r="20" spans="1:2" s="70" customFormat="1" ht="15" customHeight="1">
      <c r="A20" s="191" t="s">
        <v>536</v>
      </c>
      <c r="B20" s="313">
        <v>0</v>
      </c>
    </row>
    <row r="21" spans="1:2" s="70" customFormat="1" ht="15" customHeight="1">
      <c r="A21" s="191" t="s">
        <v>545</v>
      </c>
      <c r="B21" s="313">
        <v>49</v>
      </c>
    </row>
    <row r="22" spans="1:2" s="70" customFormat="1" ht="15" customHeight="1">
      <c r="A22" s="191" t="s">
        <v>546</v>
      </c>
      <c r="B22" s="313">
        <v>0</v>
      </c>
    </row>
    <row r="23" spans="1:2" s="70" customFormat="1" ht="15" customHeight="1">
      <c r="A23" s="191" t="s">
        <v>547</v>
      </c>
      <c r="B23" s="313">
        <v>0</v>
      </c>
    </row>
    <row r="24" spans="1:3" s="74" customFormat="1" ht="15" customHeight="1">
      <c r="A24" s="191" t="s">
        <v>542</v>
      </c>
      <c r="B24" s="313">
        <v>17</v>
      </c>
      <c r="C24" s="70"/>
    </row>
    <row r="25" spans="1:8" s="70" customFormat="1" ht="15" customHeight="1">
      <c r="A25" s="191" t="s">
        <v>548</v>
      </c>
      <c r="B25" s="313">
        <v>0</v>
      </c>
      <c r="E25" s="73"/>
      <c r="G25" s="73"/>
      <c r="H25" s="73"/>
    </row>
    <row r="26" spans="1:8" s="70" customFormat="1" ht="15" customHeight="1">
      <c r="A26" s="190" t="s">
        <v>549</v>
      </c>
      <c r="B26" s="338">
        <f>SUM(B27:B36)</f>
        <v>11229</v>
      </c>
      <c r="E26" s="73"/>
      <c r="G26" s="73"/>
      <c r="H26" s="73"/>
    </row>
    <row r="27" spans="1:7" s="70" customFormat="1" ht="15" customHeight="1">
      <c r="A27" s="191" t="s">
        <v>534</v>
      </c>
      <c r="B27" s="313">
        <v>4500</v>
      </c>
      <c r="G27" s="73"/>
    </row>
    <row r="28" spans="1:2" s="70" customFormat="1" ht="15" customHeight="1">
      <c r="A28" s="191" t="s">
        <v>535</v>
      </c>
      <c r="B28" s="313">
        <v>821</v>
      </c>
    </row>
    <row r="29" spans="1:2" s="70" customFormat="1" ht="15" customHeight="1">
      <c r="A29" s="191" t="s">
        <v>536</v>
      </c>
      <c r="B29" s="313">
        <v>1804</v>
      </c>
    </row>
    <row r="30" spans="1:2" s="70" customFormat="1" ht="15" customHeight="1">
      <c r="A30" s="191" t="s">
        <v>550</v>
      </c>
      <c r="B30" s="313">
        <v>0</v>
      </c>
    </row>
    <row r="31" spans="1:2" s="70" customFormat="1" ht="15" customHeight="1">
      <c r="A31" s="191" t="s">
        <v>551</v>
      </c>
      <c r="B31" s="313">
        <v>0</v>
      </c>
    </row>
    <row r="32" spans="1:2" s="70" customFormat="1" ht="15" customHeight="1">
      <c r="A32" s="191" t="s">
        <v>552</v>
      </c>
      <c r="B32" s="313">
        <v>253</v>
      </c>
    </row>
    <row r="33" spans="1:2" s="70" customFormat="1" ht="15" customHeight="1">
      <c r="A33" s="191" t="s">
        <v>554</v>
      </c>
      <c r="B33" s="313">
        <v>46</v>
      </c>
    </row>
    <row r="34" spans="1:2" s="70" customFormat="1" ht="15" customHeight="1">
      <c r="A34" s="191" t="s">
        <v>555</v>
      </c>
      <c r="B34" s="313">
        <v>0</v>
      </c>
    </row>
    <row r="35" spans="1:7" s="70" customFormat="1" ht="15" customHeight="1">
      <c r="A35" s="191" t="s">
        <v>542</v>
      </c>
      <c r="B35" s="313">
        <v>1170</v>
      </c>
      <c r="G35" s="73"/>
    </row>
    <row r="36" spans="1:3" s="74" customFormat="1" ht="15" customHeight="1">
      <c r="A36" s="191" t="s">
        <v>984</v>
      </c>
      <c r="B36" s="313">
        <v>2635</v>
      </c>
      <c r="C36" s="70"/>
    </row>
    <row r="37" spans="1:2" s="70" customFormat="1" ht="15" customHeight="1">
      <c r="A37" s="190" t="s">
        <v>556</v>
      </c>
      <c r="B37" s="338">
        <f>SUM(B38:B47)</f>
        <v>297</v>
      </c>
    </row>
    <row r="38" spans="1:2" s="70" customFormat="1" ht="15" customHeight="1">
      <c r="A38" s="191" t="s">
        <v>534</v>
      </c>
      <c r="B38" s="313">
        <v>126</v>
      </c>
    </row>
    <row r="39" spans="1:2" s="70" customFormat="1" ht="15" customHeight="1">
      <c r="A39" s="191" t="s">
        <v>535</v>
      </c>
      <c r="B39" s="313">
        <v>13</v>
      </c>
    </row>
    <row r="40" spans="1:2" s="70" customFormat="1" ht="15" customHeight="1">
      <c r="A40" s="191" t="s">
        <v>536</v>
      </c>
      <c r="B40" s="313">
        <v>0</v>
      </c>
    </row>
    <row r="41" spans="1:2" s="70" customFormat="1" ht="15" customHeight="1">
      <c r="A41" s="191" t="s">
        <v>557</v>
      </c>
      <c r="B41" s="313">
        <v>0</v>
      </c>
    </row>
    <row r="42" spans="1:2" s="70" customFormat="1" ht="15" customHeight="1">
      <c r="A42" s="191" t="s">
        <v>558</v>
      </c>
      <c r="B42" s="313">
        <v>0</v>
      </c>
    </row>
    <row r="43" spans="1:2" s="70" customFormat="1" ht="15" customHeight="1">
      <c r="A43" s="191" t="s">
        <v>559</v>
      </c>
      <c r="B43" s="313">
        <v>0</v>
      </c>
    </row>
    <row r="44" spans="1:2" s="70" customFormat="1" ht="15" customHeight="1">
      <c r="A44" s="191" t="s">
        <v>560</v>
      </c>
      <c r="B44" s="313">
        <v>0</v>
      </c>
    </row>
    <row r="45" spans="1:2" s="70" customFormat="1" ht="15" customHeight="1">
      <c r="A45" s="191" t="s">
        <v>561</v>
      </c>
      <c r="B45" s="313">
        <v>1</v>
      </c>
    </row>
    <row r="46" spans="1:2" s="70" customFormat="1" ht="15" customHeight="1">
      <c r="A46" s="191" t="s">
        <v>542</v>
      </c>
      <c r="B46" s="313">
        <v>142</v>
      </c>
    </row>
    <row r="47" spans="1:2" s="70" customFormat="1" ht="15" customHeight="1">
      <c r="A47" s="191" t="s">
        <v>562</v>
      </c>
      <c r="B47" s="313">
        <v>15</v>
      </c>
    </row>
    <row r="48" spans="1:3" s="74" customFormat="1" ht="15" customHeight="1">
      <c r="A48" s="190" t="s">
        <v>563</v>
      </c>
      <c r="B48" s="338">
        <f>SUM(B49:B58)</f>
        <v>663</v>
      </c>
      <c r="C48" s="70"/>
    </row>
    <row r="49" spans="1:2" s="70" customFormat="1" ht="15" customHeight="1">
      <c r="A49" s="191" t="s">
        <v>534</v>
      </c>
      <c r="B49" s="313">
        <v>179</v>
      </c>
    </row>
    <row r="50" spans="1:2" s="70" customFormat="1" ht="15" customHeight="1">
      <c r="A50" s="191" t="s">
        <v>535</v>
      </c>
      <c r="B50" s="313">
        <v>0</v>
      </c>
    </row>
    <row r="51" spans="1:2" s="70" customFormat="1" ht="15" customHeight="1">
      <c r="A51" s="191" t="s">
        <v>536</v>
      </c>
      <c r="B51" s="313">
        <v>0</v>
      </c>
    </row>
    <row r="52" spans="1:2" s="70" customFormat="1" ht="15" customHeight="1">
      <c r="A52" s="191" t="s">
        <v>564</v>
      </c>
      <c r="B52" s="313">
        <v>0</v>
      </c>
    </row>
    <row r="53" spans="1:2" s="70" customFormat="1" ht="15" customHeight="1">
      <c r="A53" s="191" t="s">
        <v>565</v>
      </c>
      <c r="B53" s="313">
        <v>193</v>
      </c>
    </row>
    <row r="54" spans="1:2" s="70" customFormat="1" ht="15" customHeight="1">
      <c r="A54" s="191" t="s">
        <v>566</v>
      </c>
      <c r="B54" s="313">
        <v>0</v>
      </c>
    </row>
    <row r="55" spans="1:2" s="70" customFormat="1" ht="15" customHeight="1">
      <c r="A55" s="191" t="s">
        <v>567</v>
      </c>
      <c r="B55" s="313">
        <v>142</v>
      </c>
    </row>
    <row r="56" spans="1:2" s="70" customFormat="1" ht="15" customHeight="1">
      <c r="A56" s="191" t="s">
        <v>568</v>
      </c>
      <c r="B56" s="313">
        <v>24</v>
      </c>
    </row>
    <row r="57" spans="1:2" s="70" customFormat="1" ht="15" customHeight="1">
      <c r="A57" s="191" t="s">
        <v>542</v>
      </c>
      <c r="B57" s="313">
        <v>97</v>
      </c>
    </row>
    <row r="58" spans="1:2" s="70" customFormat="1" ht="15" customHeight="1">
      <c r="A58" s="191" t="s">
        <v>569</v>
      </c>
      <c r="B58" s="313">
        <v>28</v>
      </c>
    </row>
    <row r="59" spans="1:3" s="74" customFormat="1" ht="15" customHeight="1">
      <c r="A59" s="190" t="s">
        <v>570</v>
      </c>
      <c r="B59" s="338">
        <f>SUM(B60:B69)</f>
        <v>700</v>
      </c>
      <c r="C59" s="70"/>
    </row>
    <row r="60" spans="1:8" s="70" customFormat="1" ht="15" customHeight="1">
      <c r="A60" s="191" t="s">
        <v>534</v>
      </c>
      <c r="B60" s="313">
        <v>502</v>
      </c>
      <c r="H60" s="73"/>
    </row>
    <row r="61" spans="1:2" s="70" customFormat="1" ht="15" customHeight="1">
      <c r="A61" s="191" t="s">
        <v>535</v>
      </c>
      <c r="B61" s="313">
        <v>22</v>
      </c>
    </row>
    <row r="62" spans="1:2" s="70" customFormat="1" ht="15" customHeight="1">
      <c r="A62" s="191" t="s">
        <v>536</v>
      </c>
      <c r="B62" s="313">
        <v>0</v>
      </c>
    </row>
    <row r="63" spans="1:2" s="70" customFormat="1" ht="15" customHeight="1">
      <c r="A63" s="191" t="s">
        <v>571</v>
      </c>
      <c r="B63" s="313">
        <v>0</v>
      </c>
    </row>
    <row r="64" spans="1:2" s="70" customFormat="1" ht="15" customHeight="1">
      <c r="A64" s="191" t="s">
        <v>572</v>
      </c>
      <c r="B64" s="313">
        <v>0</v>
      </c>
    </row>
    <row r="65" spans="1:2" s="70" customFormat="1" ht="15" customHeight="1">
      <c r="A65" s="191" t="s">
        <v>573</v>
      </c>
      <c r="B65" s="313">
        <v>0</v>
      </c>
    </row>
    <row r="66" spans="1:2" s="70" customFormat="1" ht="15" customHeight="1">
      <c r="A66" s="191" t="s">
        <v>574</v>
      </c>
      <c r="B66" s="313">
        <v>6</v>
      </c>
    </row>
    <row r="67" spans="1:2" s="70" customFormat="1" ht="15" customHeight="1">
      <c r="A67" s="191" t="s">
        <v>575</v>
      </c>
      <c r="B67" s="313">
        <v>0</v>
      </c>
    </row>
    <row r="68" spans="1:2" s="70" customFormat="1" ht="15" customHeight="1">
      <c r="A68" s="191" t="s">
        <v>542</v>
      </c>
      <c r="B68" s="313">
        <v>129</v>
      </c>
    </row>
    <row r="69" spans="1:2" s="70" customFormat="1" ht="15" customHeight="1">
      <c r="A69" s="191" t="s">
        <v>576</v>
      </c>
      <c r="B69" s="313">
        <v>41</v>
      </c>
    </row>
    <row r="70" spans="1:3" s="74" customFormat="1" ht="15" customHeight="1">
      <c r="A70" s="190" t="s">
        <v>577</v>
      </c>
      <c r="B70" s="338">
        <f>SUM(B71:B81)</f>
        <v>1715</v>
      </c>
      <c r="C70" s="70"/>
    </row>
    <row r="71" spans="1:2" s="70" customFormat="1" ht="15" customHeight="1">
      <c r="A71" s="191" t="s">
        <v>534</v>
      </c>
      <c r="B71" s="313">
        <v>1715</v>
      </c>
    </row>
    <row r="72" spans="1:2" s="70" customFormat="1" ht="15" customHeight="1">
      <c r="A72" s="191" t="s">
        <v>535</v>
      </c>
      <c r="B72" s="312"/>
    </row>
    <row r="73" spans="1:2" s="70" customFormat="1" ht="15" customHeight="1">
      <c r="A73" s="191" t="s">
        <v>536</v>
      </c>
      <c r="B73" s="312"/>
    </row>
    <row r="74" spans="1:2" s="70" customFormat="1" ht="15" customHeight="1">
      <c r="A74" s="191" t="s">
        <v>578</v>
      </c>
      <c r="B74" s="312"/>
    </row>
    <row r="75" spans="1:2" s="70" customFormat="1" ht="15" customHeight="1">
      <c r="A75" s="191" t="s">
        <v>579</v>
      </c>
      <c r="B75" s="312"/>
    </row>
    <row r="76" spans="1:2" s="70" customFormat="1" ht="15" customHeight="1">
      <c r="A76" s="191" t="s">
        <v>580</v>
      </c>
      <c r="B76" s="312"/>
    </row>
    <row r="77" spans="1:2" s="70" customFormat="1" ht="15" customHeight="1">
      <c r="A77" s="191" t="s">
        <v>581</v>
      </c>
      <c r="B77" s="312"/>
    </row>
    <row r="78" spans="1:2" s="70" customFormat="1" ht="15" customHeight="1">
      <c r="A78" s="191" t="s">
        <v>582</v>
      </c>
      <c r="B78" s="312"/>
    </row>
    <row r="79" spans="1:2" s="70" customFormat="1" ht="15" customHeight="1">
      <c r="A79" s="191" t="s">
        <v>574</v>
      </c>
      <c r="B79" s="312"/>
    </row>
    <row r="80" spans="1:2" s="70" customFormat="1" ht="15" customHeight="1">
      <c r="A80" s="191" t="s">
        <v>542</v>
      </c>
      <c r="B80" s="312"/>
    </row>
    <row r="81" spans="1:2" s="70" customFormat="1" ht="15" customHeight="1">
      <c r="A81" s="191" t="s">
        <v>583</v>
      </c>
      <c r="B81" s="312"/>
    </row>
    <row r="82" spans="1:3" s="74" customFormat="1" ht="15" customHeight="1">
      <c r="A82" s="190" t="s">
        <v>584</v>
      </c>
      <c r="B82" s="338">
        <f>SUM(B83:B90)</f>
        <v>247</v>
      </c>
      <c r="C82" s="70"/>
    </row>
    <row r="83" spans="1:2" s="70" customFormat="1" ht="15" customHeight="1">
      <c r="A83" s="191" t="s">
        <v>534</v>
      </c>
      <c r="B83" s="313">
        <v>135</v>
      </c>
    </row>
    <row r="84" spans="1:2" s="70" customFormat="1" ht="15" customHeight="1">
      <c r="A84" s="191" t="s">
        <v>535</v>
      </c>
      <c r="B84" s="313">
        <v>0</v>
      </c>
    </row>
    <row r="85" spans="1:2" s="70" customFormat="1" ht="15" customHeight="1">
      <c r="A85" s="191" t="s">
        <v>536</v>
      </c>
      <c r="B85" s="313">
        <v>0</v>
      </c>
    </row>
    <row r="86" spans="1:2" s="70" customFormat="1" ht="15" customHeight="1">
      <c r="A86" s="191" t="s">
        <v>585</v>
      </c>
      <c r="B86" s="313">
        <v>108</v>
      </c>
    </row>
    <row r="87" spans="1:2" s="70" customFormat="1" ht="15" customHeight="1">
      <c r="A87" s="191" t="s">
        <v>586</v>
      </c>
      <c r="B87" s="313">
        <v>0</v>
      </c>
    </row>
    <row r="88" spans="1:2" s="70" customFormat="1" ht="15" customHeight="1">
      <c r="A88" s="191" t="s">
        <v>574</v>
      </c>
      <c r="B88" s="313">
        <v>4</v>
      </c>
    </row>
    <row r="89" spans="1:2" s="70" customFormat="1" ht="15" customHeight="1">
      <c r="A89" s="191" t="s">
        <v>542</v>
      </c>
      <c r="B89" s="313">
        <v>0</v>
      </c>
    </row>
    <row r="90" spans="1:2" s="70" customFormat="1" ht="15" customHeight="1">
      <c r="A90" s="191" t="s">
        <v>587</v>
      </c>
      <c r="B90" s="313">
        <v>0</v>
      </c>
    </row>
    <row r="91" spans="1:3" s="74" customFormat="1" ht="15" customHeight="1">
      <c r="A91" s="190" t="s">
        <v>588</v>
      </c>
      <c r="B91" s="312">
        <f>SUM(B92:B103)</f>
        <v>0</v>
      </c>
      <c r="C91" s="70"/>
    </row>
    <row r="92" spans="1:2" s="70" customFormat="1" ht="15" customHeight="1">
      <c r="A92" s="191" t="s">
        <v>534</v>
      </c>
      <c r="B92" s="312"/>
    </row>
    <row r="93" spans="1:2" s="70" customFormat="1" ht="15" customHeight="1">
      <c r="A93" s="191" t="s">
        <v>535</v>
      </c>
      <c r="B93" s="312"/>
    </row>
    <row r="94" spans="1:2" s="70" customFormat="1" ht="15" customHeight="1">
      <c r="A94" s="191" t="s">
        <v>536</v>
      </c>
      <c r="B94" s="312"/>
    </row>
    <row r="95" spans="1:2" s="70" customFormat="1" ht="15" customHeight="1">
      <c r="A95" s="191" t="s">
        <v>589</v>
      </c>
      <c r="B95" s="312"/>
    </row>
    <row r="96" spans="1:2" s="70" customFormat="1" ht="15" customHeight="1">
      <c r="A96" s="191" t="s">
        <v>1329</v>
      </c>
      <c r="B96" s="312"/>
    </row>
    <row r="97" spans="1:2" s="70" customFormat="1" ht="15" customHeight="1">
      <c r="A97" s="191" t="s">
        <v>574</v>
      </c>
      <c r="B97" s="312"/>
    </row>
    <row r="98" spans="1:2" s="70" customFormat="1" ht="15" customHeight="1">
      <c r="A98" s="191" t="s">
        <v>1330</v>
      </c>
      <c r="B98" s="312"/>
    </row>
    <row r="99" spans="1:2" s="70" customFormat="1" ht="15" customHeight="1">
      <c r="A99" s="191" t="s">
        <v>1331</v>
      </c>
      <c r="B99" s="312"/>
    </row>
    <row r="100" spans="1:2" s="70" customFormat="1" ht="15" customHeight="1">
      <c r="A100" s="191" t="s">
        <v>1332</v>
      </c>
      <c r="B100" s="312"/>
    </row>
    <row r="101" spans="1:3" s="74" customFormat="1" ht="15" customHeight="1">
      <c r="A101" s="191" t="s">
        <v>1333</v>
      </c>
      <c r="B101" s="312"/>
      <c r="C101" s="70"/>
    </row>
    <row r="102" spans="1:2" s="70" customFormat="1" ht="15" customHeight="1">
      <c r="A102" s="191" t="s">
        <v>542</v>
      </c>
      <c r="B102" s="312"/>
    </row>
    <row r="103" spans="1:2" s="70" customFormat="1" ht="15" customHeight="1">
      <c r="A103" s="191" t="s">
        <v>590</v>
      </c>
      <c r="B103" s="312"/>
    </row>
    <row r="104" spans="1:2" s="70" customFormat="1" ht="15" customHeight="1">
      <c r="A104" s="190" t="s">
        <v>591</v>
      </c>
      <c r="B104" s="338">
        <f>SUM(B105:B113)</f>
        <v>1320</v>
      </c>
    </row>
    <row r="105" spans="1:2" s="70" customFormat="1" ht="15" customHeight="1">
      <c r="A105" s="191" t="s">
        <v>534</v>
      </c>
      <c r="B105" s="313">
        <v>791</v>
      </c>
    </row>
    <row r="106" spans="1:2" s="70" customFormat="1" ht="15" customHeight="1">
      <c r="A106" s="191" t="s">
        <v>535</v>
      </c>
      <c r="B106" s="313">
        <v>287</v>
      </c>
    </row>
    <row r="107" spans="1:2" s="70" customFormat="1" ht="15" customHeight="1">
      <c r="A107" s="191" t="s">
        <v>536</v>
      </c>
      <c r="B107" s="313">
        <v>209</v>
      </c>
    </row>
    <row r="108" spans="1:2" s="70" customFormat="1" ht="15" customHeight="1">
      <c r="A108" s="191" t="s">
        <v>592</v>
      </c>
      <c r="B108" s="313">
        <v>0</v>
      </c>
    </row>
    <row r="109" spans="1:2" s="70" customFormat="1" ht="15" customHeight="1">
      <c r="A109" s="191" t="s">
        <v>593</v>
      </c>
      <c r="B109" s="313">
        <v>0</v>
      </c>
    </row>
    <row r="110" spans="1:2" s="70" customFormat="1" ht="15" customHeight="1">
      <c r="A110" s="191" t="s">
        <v>595</v>
      </c>
      <c r="B110" s="313">
        <v>0</v>
      </c>
    </row>
    <row r="111" spans="1:2" s="70" customFormat="1" ht="15" customHeight="1">
      <c r="A111" s="191" t="s">
        <v>596</v>
      </c>
      <c r="B111" s="313">
        <v>0</v>
      </c>
    </row>
    <row r="112" spans="1:2" s="70" customFormat="1" ht="15" customHeight="1">
      <c r="A112" s="191" t="s">
        <v>542</v>
      </c>
      <c r="B112" s="313">
        <v>13</v>
      </c>
    </row>
    <row r="113" spans="1:2" s="70" customFormat="1" ht="15" customHeight="1">
      <c r="A113" s="191" t="s">
        <v>1075</v>
      </c>
      <c r="B113" s="313">
        <v>20</v>
      </c>
    </row>
    <row r="114" spans="1:2" s="70" customFormat="1" ht="15" customHeight="1">
      <c r="A114" s="190" t="s">
        <v>597</v>
      </c>
      <c r="B114" s="338">
        <f>SUM(B115:B122)</f>
        <v>1077</v>
      </c>
    </row>
    <row r="115" spans="1:2" s="70" customFormat="1" ht="15" customHeight="1">
      <c r="A115" s="191" t="s">
        <v>534</v>
      </c>
      <c r="B115" s="313">
        <v>571</v>
      </c>
    </row>
    <row r="116" spans="1:3" s="74" customFormat="1" ht="15" customHeight="1">
      <c r="A116" s="191" t="s">
        <v>535</v>
      </c>
      <c r="B116" s="313">
        <v>418</v>
      </c>
      <c r="C116" s="70"/>
    </row>
    <row r="117" spans="1:2" s="70" customFormat="1" ht="15" customHeight="1">
      <c r="A117" s="191" t="s">
        <v>536</v>
      </c>
      <c r="B117" s="313">
        <v>0</v>
      </c>
    </row>
    <row r="118" spans="1:2" s="70" customFormat="1" ht="15" customHeight="1">
      <c r="A118" s="191" t="s">
        <v>598</v>
      </c>
      <c r="B118" s="313">
        <v>0</v>
      </c>
    </row>
    <row r="119" spans="1:2" s="70" customFormat="1" ht="15" customHeight="1">
      <c r="A119" s="191" t="s">
        <v>599</v>
      </c>
      <c r="B119" s="313">
        <v>0</v>
      </c>
    </row>
    <row r="120" spans="1:2" s="70" customFormat="1" ht="15" customHeight="1">
      <c r="A120" s="191" t="s">
        <v>600</v>
      </c>
      <c r="B120" s="313">
        <v>0</v>
      </c>
    </row>
    <row r="121" spans="1:2" s="70" customFormat="1" ht="15" customHeight="1">
      <c r="A121" s="191" t="s">
        <v>542</v>
      </c>
      <c r="B121" s="313">
        <v>88</v>
      </c>
    </row>
    <row r="122" spans="1:2" s="70" customFormat="1" ht="15" customHeight="1">
      <c r="A122" s="191" t="s">
        <v>601</v>
      </c>
      <c r="B122" s="313">
        <v>0</v>
      </c>
    </row>
    <row r="123" spans="1:2" s="70" customFormat="1" ht="15" customHeight="1">
      <c r="A123" s="190" t="s">
        <v>602</v>
      </c>
      <c r="B123" s="338">
        <f>SUM(B124:B133)</f>
        <v>2297</v>
      </c>
    </row>
    <row r="124" spans="1:2" s="70" customFormat="1" ht="15" customHeight="1">
      <c r="A124" s="191" t="s">
        <v>534</v>
      </c>
      <c r="B124" s="313">
        <v>375</v>
      </c>
    </row>
    <row r="125" spans="1:3" s="74" customFormat="1" ht="15" customHeight="1">
      <c r="A125" s="191" t="s">
        <v>535</v>
      </c>
      <c r="B125" s="313">
        <v>82</v>
      </c>
      <c r="C125" s="70"/>
    </row>
    <row r="126" spans="1:2" s="70" customFormat="1" ht="15" customHeight="1">
      <c r="A126" s="191" t="s">
        <v>536</v>
      </c>
      <c r="B126" s="313">
        <v>0</v>
      </c>
    </row>
    <row r="127" spans="1:2" s="70" customFormat="1" ht="15" customHeight="1">
      <c r="A127" s="191" t="s">
        <v>603</v>
      </c>
      <c r="B127" s="313">
        <v>0</v>
      </c>
    </row>
    <row r="128" spans="1:2" s="70" customFormat="1" ht="15" customHeight="1">
      <c r="A128" s="191" t="s">
        <v>604</v>
      </c>
      <c r="B128" s="313">
        <v>0</v>
      </c>
    </row>
    <row r="129" spans="1:2" s="70" customFormat="1" ht="15" customHeight="1">
      <c r="A129" s="191" t="s">
        <v>605</v>
      </c>
      <c r="B129" s="313">
        <v>0</v>
      </c>
    </row>
    <row r="130" spans="1:2" s="70" customFormat="1" ht="15" customHeight="1">
      <c r="A130" s="191" t="s">
        <v>606</v>
      </c>
      <c r="B130" s="313">
        <v>0</v>
      </c>
    </row>
    <row r="131" spans="1:2" s="70" customFormat="1" ht="15" customHeight="1">
      <c r="A131" s="191" t="s">
        <v>607</v>
      </c>
      <c r="B131" s="313">
        <v>358</v>
      </c>
    </row>
    <row r="132" spans="1:2" s="70" customFormat="1" ht="15" customHeight="1">
      <c r="A132" s="191" t="s">
        <v>542</v>
      </c>
      <c r="B132" s="313">
        <v>501</v>
      </c>
    </row>
    <row r="133" spans="1:2" s="70" customFormat="1" ht="15" customHeight="1">
      <c r="A133" s="191" t="s">
        <v>608</v>
      </c>
      <c r="B133" s="313">
        <v>981</v>
      </c>
    </row>
    <row r="134" spans="1:2" s="70" customFormat="1" ht="15" customHeight="1">
      <c r="A134" s="190" t="s">
        <v>609</v>
      </c>
      <c r="B134" s="338">
        <f>SUM(B135:B147)</f>
        <v>40</v>
      </c>
    </row>
    <row r="135" spans="1:2" s="70" customFormat="1" ht="15" customHeight="1">
      <c r="A135" s="191" t="s">
        <v>534</v>
      </c>
      <c r="B135" s="313">
        <v>0</v>
      </c>
    </row>
    <row r="136" spans="1:3" s="74" customFormat="1" ht="15" customHeight="1">
      <c r="A136" s="191" t="s">
        <v>535</v>
      </c>
      <c r="B136" s="313">
        <v>0</v>
      </c>
      <c r="C136" s="70"/>
    </row>
    <row r="137" spans="1:2" s="70" customFormat="1" ht="15" customHeight="1">
      <c r="A137" s="191" t="s">
        <v>536</v>
      </c>
      <c r="B137" s="313">
        <v>0</v>
      </c>
    </row>
    <row r="138" spans="1:2" s="70" customFormat="1" ht="15" customHeight="1">
      <c r="A138" s="191" t="s">
        <v>610</v>
      </c>
      <c r="B138" s="313">
        <v>0</v>
      </c>
    </row>
    <row r="139" spans="1:2" s="70" customFormat="1" ht="15" customHeight="1">
      <c r="A139" s="191" t="s">
        <v>611</v>
      </c>
      <c r="B139" s="313">
        <v>0</v>
      </c>
    </row>
    <row r="140" spans="1:2" s="70" customFormat="1" ht="15" customHeight="1">
      <c r="A140" s="191" t="s">
        <v>612</v>
      </c>
      <c r="B140" s="313">
        <v>30</v>
      </c>
    </row>
    <row r="141" spans="1:2" s="70" customFormat="1" ht="15" customHeight="1">
      <c r="A141" s="191" t="s">
        <v>613</v>
      </c>
      <c r="B141" s="313">
        <v>0</v>
      </c>
    </row>
    <row r="142" spans="1:2" s="70" customFormat="1" ht="15" customHeight="1">
      <c r="A142" s="191" t="s">
        <v>614</v>
      </c>
      <c r="B142" s="313">
        <v>0</v>
      </c>
    </row>
    <row r="143" spans="1:2" s="70" customFormat="1" ht="15" customHeight="1">
      <c r="A143" s="191" t="s">
        <v>615</v>
      </c>
      <c r="B143" s="313">
        <v>6</v>
      </c>
    </row>
    <row r="144" spans="1:2" s="70" customFormat="1" ht="15" customHeight="1">
      <c r="A144" s="191" t="s">
        <v>1334</v>
      </c>
      <c r="B144" s="313">
        <v>0</v>
      </c>
    </row>
    <row r="145" spans="1:2" s="70" customFormat="1" ht="15" customHeight="1">
      <c r="A145" s="191" t="s">
        <v>1335</v>
      </c>
      <c r="B145" s="313">
        <v>0</v>
      </c>
    </row>
    <row r="146" spans="1:2" s="70" customFormat="1" ht="15" customHeight="1">
      <c r="A146" s="191" t="s">
        <v>542</v>
      </c>
      <c r="B146" s="313">
        <v>0</v>
      </c>
    </row>
    <row r="147" spans="1:2" s="70" customFormat="1" ht="15" customHeight="1">
      <c r="A147" s="191" t="s">
        <v>616</v>
      </c>
      <c r="B147" s="313">
        <v>4</v>
      </c>
    </row>
    <row r="148" spans="1:3" s="74" customFormat="1" ht="15" customHeight="1">
      <c r="A148" s="190" t="s">
        <v>619</v>
      </c>
      <c r="B148" s="338">
        <f>SUM(B149:B154)</f>
        <v>32</v>
      </c>
      <c r="C148" s="70"/>
    </row>
    <row r="149" spans="1:2" s="70" customFormat="1" ht="15" customHeight="1">
      <c r="A149" s="191" t="s">
        <v>534</v>
      </c>
      <c r="B149" s="313">
        <v>0</v>
      </c>
    </row>
    <row r="150" spans="1:2" s="70" customFormat="1" ht="15" customHeight="1">
      <c r="A150" s="191" t="s">
        <v>535</v>
      </c>
      <c r="B150" s="313">
        <v>0</v>
      </c>
    </row>
    <row r="151" spans="1:2" s="70" customFormat="1" ht="15" customHeight="1">
      <c r="A151" s="191" t="s">
        <v>536</v>
      </c>
      <c r="B151" s="313">
        <v>0</v>
      </c>
    </row>
    <row r="152" spans="1:2" s="70" customFormat="1" ht="15" customHeight="1">
      <c r="A152" s="191" t="s">
        <v>620</v>
      </c>
      <c r="B152" s="313">
        <v>22</v>
      </c>
    </row>
    <row r="153" spans="1:2" s="70" customFormat="1" ht="15" customHeight="1">
      <c r="A153" s="191" t="s">
        <v>542</v>
      </c>
      <c r="B153" s="313">
        <v>0</v>
      </c>
    </row>
    <row r="154" spans="1:2" s="70" customFormat="1" ht="15" customHeight="1">
      <c r="A154" s="191" t="s">
        <v>621</v>
      </c>
      <c r="B154" s="313">
        <v>10</v>
      </c>
    </row>
    <row r="155" spans="1:2" s="70" customFormat="1" ht="15" customHeight="1">
      <c r="A155" s="190" t="s">
        <v>1336</v>
      </c>
      <c r="B155" s="312">
        <f>SUM(B156:B162)</f>
        <v>0</v>
      </c>
    </row>
    <row r="156" spans="1:2" s="70" customFormat="1" ht="15" customHeight="1">
      <c r="A156" s="191" t="s">
        <v>534</v>
      </c>
      <c r="B156" s="312"/>
    </row>
    <row r="157" spans="1:2" s="70" customFormat="1" ht="15" customHeight="1">
      <c r="A157" s="191" t="s">
        <v>535</v>
      </c>
      <c r="B157" s="312"/>
    </row>
    <row r="158" spans="1:3" s="74" customFormat="1" ht="15" customHeight="1">
      <c r="A158" s="191" t="s">
        <v>536</v>
      </c>
      <c r="B158" s="312"/>
      <c r="C158" s="70"/>
    </row>
    <row r="159" spans="1:2" s="70" customFormat="1" ht="15" customHeight="1">
      <c r="A159" s="191" t="s">
        <v>622</v>
      </c>
      <c r="B159" s="312"/>
    </row>
    <row r="160" spans="1:2" s="70" customFormat="1" ht="15" customHeight="1">
      <c r="A160" s="191" t="s">
        <v>623</v>
      </c>
      <c r="B160" s="312"/>
    </row>
    <row r="161" spans="1:2" s="70" customFormat="1" ht="15" customHeight="1">
      <c r="A161" s="191" t="s">
        <v>542</v>
      </c>
      <c r="B161" s="312"/>
    </row>
    <row r="162" spans="1:2" s="70" customFormat="1" ht="15" customHeight="1">
      <c r="A162" s="191" t="s">
        <v>1337</v>
      </c>
      <c r="B162" s="312"/>
    </row>
    <row r="163" spans="1:2" s="70" customFormat="1" ht="15" customHeight="1">
      <c r="A163" s="190" t="s">
        <v>625</v>
      </c>
      <c r="B163" s="338">
        <f>SUM(B164:B168)</f>
        <v>117</v>
      </c>
    </row>
    <row r="164" spans="1:2" s="70" customFormat="1" ht="15" customHeight="1">
      <c r="A164" s="191" t="s">
        <v>534</v>
      </c>
      <c r="B164" s="313">
        <v>103</v>
      </c>
    </row>
    <row r="165" spans="1:2" s="70" customFormat="1" ht="15" customHeight="1">
      <c r="A165" s="191" t="s">
        <v>535</v>
      </c>
      <c r="B165" s="313">
        <v>0</v>
      </c>
    </row>
    <row r="166" spans="1:2" s="70" customFormat="1" ht="15" customHeight="1">
      <c r="A166" s="191" t="s">
        <v>536</v>
      </c>
      <c r="B166" s="313">
        <v>0</v>
      </c>
    </row>
    <row r="167" spans="1:2" s="70" customFormat="1" ht="15" customHeight="1">
      <c r="A167" s="191" t="s">
        <v>626</v>
      </c>
      <c r="B167" s="313">
        <v>14</v>
      </c>
    </row>
    <row r="168" spans="1:2" s="70" customFormat="1" ht="15" customHeight="1">
      <c r="A168" s="191" t="s">
        <v>627</v>
      </c>
      <c r="B168" s="313">
        <v>0</v>
      </c>
    </row>
    <row r="169" spans="1:2" s="70" customFormat="1" ht="15" customHeight="1">
      <c r="A169" s="190" t="s">
        <v>628</v>
      </c>
      <c r="B169" s="338">
        <f>SUM(B170:B175)</f>
        <v>69</v>
      </c>
    </row>
    <row r="170" spans="1:2" s="70" customFormat="1" ht="15" customHeight="1">
      <c r="A170" s="191" t="s">
        <v>534</v>
      </c>
      <c r="B170" s="312">
        <v>56</v>
      </c>
    </row>
    <row r="171" spans="1:3" s="74" customFormat="1" ht="15" customHeight="1">
      <c r="A171" s="191" t="s">
        <v>535</v>
      </c>
      <c r="B171" s="312">
        <v>13</v>
      </c>
      <c r="C171" s="70"/>
    </row>
    <row r="172" spans="1:7" s="70" customFormat="1" ht="15" customHeight="1">
      <c r="A172" s="191" t="s">
        <v>536</v>
      </c>
      <c r="B172" s="312"/>
      <c r="G172" s="73"/>
    </row>
    <row r="173" spans="1:2" s="70" customFormat="1" ht="15" customHeight="1">
      <c r="A173" s="191" t="s">
        <v>547</v>
      </c>
      <c r="B173" s="312"/>
    </row>
    <row r="174" spans="1:2" s="70" customFormat="1" ht="15" customHeight="1">
      <c r="A174" s="191" t="s">
        <v>542</v>
      </c>
      <c r="B174" s="312"/>
    </row>
    <row r="175" spans="1:2" s="70" customFormat="1" ht="15" customHeight="1">
      <c r="A175" s="191" t="s">
        <v>629</v>
      </c>
      <c r="B175" s="312"/>
    </row>
    <row r="176" spans="1:2" s="70" customFormat="1" ht="15" customHeight="1">
      <c r="A176" s="190" t="s">
        <v>630</v>
      </c>
      <c r="B176" s="338">
        <f>SUM(B177:B182)</f>
        <v>881</v>
      </c>
    </row>
    <row r="177" spans="1:2" s="70" customFormat="1" ht="15" customHeight="1">
      <c r="A177" s="191" t="s">
        <v>534</v>
      </c>
      <c r="B177" s="313">
        <v>354</v>
      </c>
    </row>
    <row r="178" spans="1:3" s="74" customFormat="1" ht="15" customHeight="1">
      <c r="A178" s="191" t="s">
        <v>535</v>
      </c>
      <c r="B178" s="313">
        <v>221</v>
      </c>
      <c r="C178" s="70"/>
    </row>
    <row r="179" spans="1:2" s="70" customFormat="1" ht="15" customHeight="1">
      <c r="A179" s="191" t="s">
        <v>536</v>
      </c>
      <c r="B179" s="313">
        <v>0</v>
      </c>
    </row>
    <row r="180" spans="1:2" s="70" customFormat="1" ht="15" customHeight="1">
      <c r="A180" s="191" t="s">
        <v>1338</v>
      </c>
      <c r="B180" s="313">
        <v>211</v>
      </c>
    </row>
    <row r="181" spans="1:2" s="70" customFormat="1" ht="15" customHeight="1">
      <c r="A181" s="191" t="s">
        <v>542</v>
      </c>
      <c r="B181" s="313">
        <v>25</v>
      </c>
    </row>
    <row r="182" spans="1:2" s="70" customFormat="1" ht="15" customHeight="1">
      <c r="A182" s="191" t="s">
        <v>631</v>
      </c>
      <c r="B182" s="313">
        <v>70</v>
      </c>
    </row>
    <row r="183" spans="1:2" s="70" customFormat="1" ht="15" customHeight="1">
      <c r="A183" s="190" t="s">
        <v>1251</v>
      </c>
      <c r="B183" s="338">
        <f>SUM(B184:B189)</f>
        <v>605</v>
      </c>
    </row>
    <row r="184" spans="1:2" s="70" customFormat="1" ht="15" customHeight="1">
      <c r="A184" s="191" t="s">
        <v>534</v>
      </c>
      <c r="B184" s="313">
        <v>344</v>
      </c>
    </row>
    <row r="185" spans="1:3" s="74" customFormat="1" ht="15" customHeight="1">
      <c r="A185" s="191" t="s">
        <v>535</v>
      </c>
      <c r="B185" s="313">
        <v>192</v>
      </c>
      <c r="C185" s="70"/>
    </row>
    <row r="186" spans="1:2" s="70" customFormat="1" ht="15" customHeight="1">
      <c r="A186" s="191" t="s">
        <v>536</v>
      </c>
      <c r="B186" s="313">
        <v>0</v>
      </c>
    </row>
    <row r="187" spans="1:2" s="70" customFormat="1" ht="15" customHeight="1">
      <c r="A187" s="191" t="s">
        <v>632</v>
      </c>
      <c r="B187" s="313">
        <v>0</v>
      </c>
    </row>
    <row r="188" spans="1:2" s="70" customFormat="1" ht="15" customHeight="1">
      <c r="A188" s="191" t="s">
        <v>542</v>
      </c>
      <c r="B188" s="313">
        <v>69</v>
      </c>
    </row>
    <row r="189" spans="1:2" s="70" customFormat="1" ht="15" customHeight="1">
      <c r="A189" s="191" t="s">
        <v>1252</v>
      </c>
      <c r="B189" s="313">
        <v>0</v>
      </c>
    </row>
    <row r="190" spans="1:2" s="70" customFormat="1" ht="15" customHeight="1">
      <c r="A190" s="190" t="s">
        <v>633</v>
      </c>
      <c r="B190" s="338">
        <f>SUM(B191:B196)</f>
        <v>1060</v>
      </c>
    </row>
    <row r="191" spans="1:2" s="70" customFormat="1" ht="15" customHeight="1">
      <c r="A191" s="191" t="s">
        <v>534</v>
      </c>
      <c r="B191" s="313">
        <v>235</v>
      </c>
    </row>
    <row r="192" spans="1:2" s="70" customFormat="1" ht="15" customHeight="1">
      <c r="A192" s="191" t="s">
        <v>535</v>
      </c>
      <c r="B192" s="313">
        <v>772</v>
      </c>
    </row>
    <row r="193" spans="1:2" s="70" customFormat="1" ht="15" customHeight="1">
      <c r="A193" s="191" t="s">
        <v>536</v>
      </c>
      <c r="B193" s="313">
        <v>0</v>
      </c>
    </row>
    <row r="194" spans="1:3" s="74" customFormat="1" ht="15" customHeight="1">
      <c r="A194" s="191" t="s">
        <v>1339</v>
      </c>
      <c r="B194" s="313">
        <v>0</v>
      </c>
      <c r="C194" s="70"/>
    </row>
    <row r="195" spans="1:2" s="70" customFormat="1" ht="15" customHeight="1">
      <c r="A195" s="191" t="s">
        <v>542</v>
      </c>
      <c r="B195" s="313">
        <v>53</v>
      </c>
    </row>
    <row r="196" spans="1:2" s="70" customFormat="1" ht="15" customHeight="1">
      <c r="A196" s="191" t="s">
        <v>634</v>
      </c>
      <c r="B196" s="313">
        <v>0</v>
      </c>
    </row>
    <row r="197" spans="1:2" s="70" customFormat="1" ht="15" customHeight="1">
      <c r="A197" s="190" t="s">
        <v>635</v>
      </c>
      <c r="B197" s="338">
        <f>SUM(B198:B202)</f>
        <v>500</v>
      </c>
    </row>
    <row r="198" spans="1:2" s="70" customFormat="1" ht="15" customHeight="1">
      <c r="A198" s="191" t="s">
        <v>534</v>
      </c>
      <c r="B198" s="313">
        <v>118</v>
      </c>
    </row>
    <row r="199" spans="1:2" s="70" customFormat="1" ht="15" customHeight="1">
      <c r="A199" s="191" t="s">
        <v>535</v>
      </c>
      <c r="B199" s="313">
        <v>187</v>
      </c>
    </row>
    <row r="200" spans="1:3" s="74" customFormat="1" ht="15" customHeight="1">
      <c r="A200" s="191" t="s">
        <v>536</v>
      </c>
      <c r="B200" s="313">
        <v>0</v>
      </c>
      <c r="C200" s="70"/>
    </row>
    <row r="201" spans="1:2" s="70" customFormat="1" ht="15" customHeight="1">
      <c r="A201" s="191" t="s">
        <v>542</v>
      </c>
      <c r="B201" s="313">
        <v>67</v>
      </c>
    </row>
    <row r="202" spans="1:2" s="70" customFormat="1" ht="15" customHeight="1">
      <c r="A202" s="191" t="s">
        <v>636</v>
      </c>
      <c r="B202" s="313">
        <v>128</v>
      </c>
    </row>
    <row r="203" spans="1:2" s="70" customFormat="1" ht="15" customHeight="1">
      <c r="A203" s="190" t="s">
        <v>637</v>
      </c>
      <c r="B203" s="338">
        <f>SUM(B204:B210)</f>
        <v>182</v>
      </c>
    </row>
    <row r="204" spans="1:2" s="70" customFormat="1" ht="15" customHeight="1">
      <c r="A204" s="191" t="s">
        <v>534</v>
      </c>
      <c r="B204" s="313">
        <v>100</v>
      </c>
    </row>
    <row r="205" spans="1:2" s="70" customFormat="1" ht="15" customHeight="1">
      <c r="A205" s="191" t="s">
        <v>535</v>
      </c>
      <c r="B205" s="313">
        <v>56</v>
      </c>
    </row>
    <row r="206" spans="1:2" s="70" customFormat="1" ht="15" customHeight="1">
      <c r="A206" s="191" t="s">
        <v>536</v>
      </c>
      <c r="B206" s="313">
        <v>0</v>
      </c>
    </row>
    <row r="207" spans="1:3" s="74" customFormat="1" ht="15" customHeight="1">
      <c r="A207" s="191" t="s">
        <v>1340</v>
      </c>
      <c r="B207" s="313">
        <v>0</v>
      </c>
      <c r="C207" s="70"/>
    </row>
    <row r="208" spans="1:7" s="70" customFormat="1" ht="15" customHeight="1">
      <c r="A208" s="191" t="s">
        <v>624</v>
      </c>
      <c r="B208" s="313">
        <v>0</v>
      </c>
      <c r="G208" s="73"/>
    </row>
    <row r="209" spans="1:2" s="70" customFormat="1" ht="15" customHeight="1">
      <c r="A209" s="191" t="s">
        <v>542</v>
      </c>
      <c r="B209" s="313">
        <v>13</v>
      </c>
    </row>
    <row r="210" spans="1:2" s="70" customFormat="1" ht="15" customHeight="1">
      <c r="A210" s="191" t="s">
        <v>638</v>
      </c>
      <c r="B210" s="313">
        <v>13</v>
      </c>
    </row>
    <row r="211" spans="1:2" s="70" customFormat="1" ht="15" customHeight="1">
      <c r="A211" s="190" t="s">
        <v>639</v>
      </c>
      <c r="B211" s="312">
        <f>SUM(B212:B216)</f>
        <v>0</v>
      </c>
    </row>
    <row r="212" spans="1:2" s="70" customFormat="1" ht="15" customHeight="1">
      <c r="A212" s="191" t="s">
        <v>534</v>
      </c>
      <c r="B212" s="312"/>
    </row>
    <row r="213" spans="1:2" s="70" customFormat="1" ht="15" customHeight="1">
      <c r="A213" s="191" t="s">
        <v>535</v>
      </c>
      <c r="B213" s="312"/>
    </row>
    <row r="214" spans="1:2" s="70" customFormat="1" ht="15" customHeight="1">
      <c r="A214" s="191" t="s">
        <v>536</v>
      </c>
      <c r="B214" s="312"/>
    </row>
    <row r="215" spans="1:3" s="74" customFormat="1" ht="15" customHeight="1">
      <c r="A215" s="191" t="s">
        <v>542</v>
      </c>
      <c r="B215" s="312"/>
      <c r="C215" s="70"/>
    </row>
    <row r="216" spans="1:8" s="70" customFormat="1" ht="15" customHeight="1">
      <c r="A216" s="191" t="s">
        <v>640</v>
      </c>
      <c r="B216" s="312"/>
      <c r="G216" s="73"/>
      <c r="H216" s="73"/>
    </row>
    <row r="217" spans="1:8" s="70" customFormat="1" ht="15" customHeight="1">
      <c r="A217" s="190" t="s">
        <v>641</v>
      </c>
      <c r="B217" s="338">
        <f>SUM(B218:B222)</f>
        <v>952</v>
      </c>
      <c r="H217" s="73"/>
    </row>
    <row r="218" spans="1:2" s="70" customFormat="1" ht="15" customHeight="1">
      <c r="A218" s="191" t="s">
        <v>534</v>
      </c>
      <c r="B218" s="313">
        <v>344</v>
      </c>
    </row>
    <row r="219" spans="1:2" s="70" customFormat="1" ht="15" customHeight="1">
      <c r="A219" s="191" t="s">
        <v>535</v>
      </c>
      <c r="B219" s="313">
        <v>374</v>
      </c>
    </row>
    <row r="220" spans="1:2" s="70" customFormat="1" ht="15" customHeight="1">
      <c r="A220" s="191" t="s">
        <v>536</v>
      </c>
      <c r="B220" s="313">
        <v>0</v>
      </c>
    </row>
    <row r="221" spans="1:2" s="70" customFormat="1" ht="15" customHeight="1">
      <c r="A221" s="191" t="s">
        <v>542</v>
      </c>
      <c r="B221" s="313">
        <v>114</v>
      </c>
    </row>
    <row r="222" spans="1:3" s="74" customFormat="1" ht="15" customHeight="1">
      <c r="A222" s="191" t="s">
        <v>642</v>
      </c>
      <c r="B222" s="313">
        <v>120</v>
      </c>
      <c r="C222" s="70"/>
    </row>
    <row r="223" spans="1:2" s="70" customFormat="1" ht="15" customHeight="1">
      <c r="A223" s="190" t="s">
        <v>1341</v>
      </c>
      <c r="B223" s="338">
        <f>SUM(B224:B228)</f>
        <v>373</v>
      </c>
    </row>
    <row r="224" spans="1:2" s="70" customFormat="1" ht="15" customHeight="1">
      <c r="A224" s="191" t="s">
        <v>534</v>
      </c>
      <c r="B224" s="313">
        <v>117</v>
      </c>
    </row>
    <row r="225" spans="1:2" s="70" customFormat="1" ht="15" customHeight="1">
      <c r="A225" s="191" t="s">
        <v>535</v>
      </c>
      <c r="B225" s="313">
        <v>219</v>
      </c>
    </row>
    <row r="226" spans="1:2" s="70" customFormat="1" ht="15" customHeight="1">
      <c r="A226" s="191" t="s">
        <v>536</v>
      </c>
      <c r="B226" s="313">
        <v>0</v>
      </c>
    </row>
    <row r="227" spans="1:2" s="70" customFormat="1" ht="15" customHeight="1">
      <c r="A227" s="191" t="s">
        <v>542</v>
      </c>
      <c r="B227" s="313">
        <v>37</v>
      </c>
    </row>
    <row r="228" spans="1:3" s="74" customFormat="1" ht="15" customHeight="1">
      <c r="A228" s="191" t="s">
        <v>1342</v>
      </c>
      <c r="B228" s="313">
        <v>0</v>
      </c>
      <c r="C228" s="70"/>
    </row>
    <row r="229" spans="1:2" s="70" customFormat="1" ht="15" customHeight="1">
      <c r="A229" s="190" t="s">
        <v>1343</v>
      </c>
      <c r="B229" s="338">
        <f>SUM(B230:B245)</f>
        <v>1790</v>
      </c>
    </row>
    <row r="230" spans="1:2" s="70" customFormat="1" ht="15" customHeight="1">
      <c r="A230" s="191" t="s">
        <v>534</v>
      </c>
      <c r="B230" s="313">
        <v>1428</v>
      </c>
    </row>
    <row r="231" spans="1:2" s="70" customFormat="1" ht="15" customHeight="1">
      <c r="A231" s="191" t="s">
        <v>535</v>
      </c>
      <c r="B231" s="313">
        <v>13</v>
      </c>
    </row>
    <row r="232" spans="1:2" s="70" customFormat="1" ht="15" customHeight="1">
      <c r="A232" s="191" t="s">
        <v>536</v>
      </c>
      <c r="B232" s="313">
        <v>0</v>
      </c>
    </row>
    <row r="233" spans="1:2" s="70" customFormat="1" ht="15" customHeight="1">
      <c r="A233" s="191" t="s">
        <v>1344</v>
      </c>
      <c r="B233" s="313">
        <v>161</v>
      </c>
    </row>
    <row r="234" spans="1:3" s="74" customFormat="1" ht="15" customHeight="1">
      <c r="A234" s="191" t="s">
        <v>1345</v>
      </c>
      <c r="B234" s="313">
        <v>29</v>
      </c>
      <c r="C234" s="70"/>
    </row>
    <row r="235" spans="1:2" s="70" customFormat="1" ht="15" customHeight="1">
      <c r="A235" s="191" t="s">
        <v>617</v>
      </c>
      <c r="B235" s="313">
        <v>7</v>
      </c>
    </row>
    <row r="236" spans="1:2" s="70" customFormat="1" ht="15" customHeight="1">
      <c r="A236" s="191" t="s">
        <v>1346</v>
      </c>
      <c r="B236" s="313">
        <v>0</v>
      </c>
    </row>
    <row r="237" spans="1:2" s="70" customFormat="1" ht="15" customHeight="1">
      <c r="A237" s="191" t="s">
        <v>574</v>
      </c>
      <c r="B237" s="313">
        <v>17</v>
      </c>
    </row>
    <row r="238" spans="1:2" s="70" customFormat="1" ht="15" customHeight="1">
      <c r="A238" s="191" t="s">
        <v>1347</v>
      </c>
      <c r="B238" s="313">
        <v>0</v>
      </c>
    </row>
    <row r="239" spans="1:2" s="70" customFormat="1" ht="15" customHeight="1">
      <c r="A239" s="191" t="s">
        <v>618</v>
      </c>
      <c r="B239" s="313">
        <v>0</v>
      </c>
    </row>
    <row r="240" spans="1:3" s="74" customFormat="1" ht="15" customHeight="1">
      <c r="A240" s="191" t="s">
        <v>1348</v>
      </c>
      <c r="B240" s="313">
        <v>0</v>
      </c>
      <c r="C240" s="70"/>
    </row>
    <row r="241" spans="1:2" s="70" customFormat="1" ht="15" customHeight="1">
      <c r="A241" s="191" t="s">
        <v>904</v>
      </c>
      <c r="B241" s="313">
        <v>9</v>
      </c>
    </row>
    <row r="242" spans="1:2" s="70" customFormat="1" ht="15" customHeight="1">
      <c r="A242" s="191" t="s">
        <v>906</v>
      </c>
      <c r="B242" s="313">
        <v>0</v>
      </c>
    </row>
    <row r="243" spans="1:2" s="70" customFormat="1" ht="15" customHeight="1">
      <c r="A243" s="191" t="s">
        <v>905</v>
      </c>
      <c r="B243" s="313">
        <v>0</v>
      </c>
    </row>
    <row r="244" spans="1:2" s="70" customFormat="1" ht="15" customHeight="1">
      <c r="A244" s="191" t="s">
        <v>542</v>
      </c>
      <c r="B244" s="313">
        <v>126</v>
      </c>
    </row>
    <row r="245" spans="1:2" s="70" customFormat="1" ht="15" customHeight="1">
      <c r="A245" s="191" t="s">
        <v>1349</v>
      </c>
      <c r="B245" s="313">
        <v>0</v>
      </c>
    </row>
    <row r="246" spans="1:3" s="74" customFormat="1" ht="15" customHeight="1">
      <c r="A246" s="190" t="s">
        <v>1350</v>
      </c>
      <c r="B246" s="312">
        <f>SUM(B247:B248)</f>
        <v>0</v>
      </c>
      <c r="C246" s="70"/>
    </row>
    <row r="247" spans="1:2" s="70" customFormat="1" ht="15" customHeight="1">
      <c r="A247" s="191" t="s">
        <v>643</v>
      </c>
      <c r="B247" s="312"/>
    </row>
    <row r="248" spans="1:2" s="70" customFormat="1" ht="15" customHeight="1">
      <c r="A248" s="191" t="s">
        <v>1351</v>
      </c>
      <c r="B248" s="312"/>
    </row>
    <row r="249" spans="1:2" s="70" customFormat="1" ht="15" customHeight="1">
      <c r="A249" s="190" t="s">
        <v>1031</v>
      </c>
      <c r="B249" s="312">
        <f>B250+B257+B260+B263+B269+B273+B275+B280+B286</f>
        <v>0</v>
      </c>
    </row>
    <row r="250" spans="1:2" s="70" customFormat="1" ht="15" customHeight="1">
      <c r="A250" s="190" t="s">
        <v>959</v>
      </c>
      <c r="B250" s="312">
        <f>SUM(B251:B256)</f>
        <v>0</v>
      </c>
    </row>
    <row r="251" spans="1:2" s="70" customFormat="1" ht="15" customHeight="1">
      <c r="A251" s="191" t="s">
        <v>534</v>
      </c>
      <c r="B251" s="312"/>
    </row>
    <row r="252" spans="1:3" s="74" customFormat="1" ht="15" customHeight="1">
      <c r="A252" s="191" t="s">
        <v>535</v>
      </c>
      <c r="B252" s="312"/>
      <c r="C252" s="70"/>
    </row>
    <row r="253" spans="1:7" s="70" customFormat="1" ht="15" customHeight="1">
      <c r="A253" s="191" t="s">
        <v>536</v>
      </c>
      <c r="B253" s="312"/>
      <c r="G253" s="73"/>
    </row>
    <row r="254" spans="1:2" s="70" customFormat="1" ht="15" customHeight="1">
      <c r="A254" s="191" t="s">
        <v>632</v>
      </c>
      <c r="B254" s="312"/>
    </row>
    <row r="255" spans="1:7" s="74" customFormat="1" ht="15" customHeight="1">
      <c r="A255" s="191" t="s">
        <v>542</v>
      </c>
      <c r="B255" s="312"/>
      <c r="C255" s="70"/>
      <c r="G255" s="75"/>
    </row>
    <row r="256" spans="1:3" s="74" customFormat="1" ht="15" customHeight="1">
      <c r="A256" s="191" t="s">
        <v>960</v>
      </c>
      <c r="B256" s="312"/>
      <c r="C256" s="70"/>
    </row>
    <row r="257" spans="1:2" s="70" customFormat="1" ht="15" customHeight="1">
      <c r="A257" s="190" t="s">
        <v>961</v>
      </c>
      <c r="B257" s="312">
        <f>SUM(B258:B259)</f>
        <v>0</v>
      </c>
    </row>
    <row r="258" spans="1:2" s="70" customFormat="1" ht="15" customHeight="1">
      <c r="A258" s="191" t="s">
        <v>962</v>
      </c>
      <c r="B258" s="312"/>
    </row>
    <row r="259" spans="1:2" s="70" customFormat="1" ht="15" customHeight="1">
      <c r="A259" s="191" t="s">
        <v>963</v>
      </c>
      <c r="B259" s="312"/>
    </row>
    <row r="260" spans="1:2" s="70" customFormat="1" ht="15" customHeight="1">
      <c r="A260" s="190" t="s">
        <v>964</v>
      </c>
      <c r="B260" s="312">
        <f>SUM(B261:B262)</f>
        <v>0</v>
      </c>
    </row>
    <row r="261" spans="1:2" s="70" customFormat="1" ht="15" customHeight="1">
      <c r="A261" s="191" t="s">
        <v>1282</v>
      </c>
      <c r="B261" s="312"/>
    </row>
    <row r="262" spans="1:2" s="70" customFormat="1" ht="15" customHeight="1">
      <c r="A262" s="191" t="s">
        <v>1283</v>
      </c>
      <c r="B262" s="312"/>
    </row>
    <row r="263" spans="1:3" s="74" customFormat="1" ht="15" customHeight="1">
      <c r="A263" s="190" t="s">
        <v>965</v>
      </c>
      <c r="B263" s="312">
        <f>SUM(B264:B268)</f>
        <v>0</v>
      </c>
      <c r="C263" s="70"/>
    </row>
    <row r="264" spans="1:2" s="70" customFormat="1" ht="15" customHeight="1">
      <c r="A264" s="191" t="s">
        <v>966</v>
      </c>
      <c r="B264" s="312"/>
    </row>
    <row r="265" spans="1:2" s="70" customFormat="1" ht="15" customHeight="1">
      <c r="A265" s="191" t="s">
        <v>967</v>
      </c>
      <c r="B265" s="312"/>
    </row>
    <row r="266" spans="1:3" s="74" customFormat="1" ht="15" customHeight="1">
      <c r="A266" s="191" t="s">
        <v>968</v>
      </c>
      <c r="B266" s="312"/>
      <c r="C266" s="70"/>
    </row>
    <row r="267" spans="1:2" s="70" customFormat="1" ht="15" customHeight="1">
      <c r="A267" s="191" t="s">
        <v>969</v>
      </c>
      <c r="B267" s="312"/>
    </row>
    <row r="268" spans="1:2" s="70" customFormat="1" ht="15" customHeight="1">
      <c r="A268" s="191" t="s">
        <v>970</v>
      </c>
      <c r="B268" s="312"/>
    </row>
    <row r="269" spans="1:2" s="70" customFormat="1" ht="15" customHeight="1">
      <c r="A269" s="190" t="s">
        <v>644</v>
      </c>
      <c r="B269" s="312">
        <f>SUM(B270:B272)</f>
        <v>0</v>
      </c>
    </row>
    <row r="270" spans="1:2" s="70" customFormat="1" ht="15" customHeight="1">
      <c r="A270" s="191" t="s">
        <v>971</v>
      </c>
      <c r="B270" s="312"/>
    </row>
    <row r="271" spans="1:2" s="70" customFormat="1" ht="15" customHeight="1">
      <c r="A271" s="191" t="s">
        <v>996</v>
      </c>
      <c r="B271" s="312"/>
    </row>
    <row r="272" spans="1:2" s="70" customFormat="1" ht="15" customHeight="1">
      <c r="A272" s="191" t="s">
        <v>972</v>
      </c>
      <c r="B272" s="312"/>
    </row>
    <row r="273" spans="1:3" s="74" customFormat="1" ht="15" customHeight="1">
      <c r="A273" s="190" t="s">
        <v>1352</v>
      </c>
      <c r="B273" s="312">
        <f>B274</f>
        <v>0</v>
      </c>
      <c r="C273" s="70"/>
    </row>
    <row r="274" spans="1:2" s="70" customFormat="1" ht="15" customHeight="1">
      <c r="A274" s="191" t="s">
        <v>1353</v>
      </c>
      <c r="B274" s="312"/>
    </row>
    <row r="275" spans="1:2" s="70" customFormat="1" ht="15" customHeight="1">
      <c r="A275" s="190" t="s">
        <v>973</v>
      </c>
      <c r="B275" s="312">
        <f>SUM(B276:B279)</f>
        <v>0</v>
      </c>
    </row>
    <row r="276" spans="1:2" s="70" customFormat="1" ht="15" customHeight="1">
      <c r="A276" s="191" t="s">
        <v>974</v>
      </c>
      <c r="B276" s="312"/>
    </row>
    <row r="277" spans="1:2" s="70" customFormat="1" ht="15" customHeight="1">
      <c r="A277" s="191" t="s">
        <v>975</v>
      </c>
      <c r="B277" s="312"/>
    </row>
    <row r="278" spans="1:2" s="70" customFormat="1" ht="15" customHeight="1">
      <c r="A278" s="191" t="s">
        <v>976</v>
      </c>
      <c r="B278" s="312"/>
    </row>
    <row r="279" spans="1:3" s="74" customFormat="1" ht="15" customHeight="1">
      <c r="A279" s="191" t="s">
        <v>955</v>
      </c>
      <c r="B279" s="312"/>
      <c r="C279" s="70"/>
    </row>
    <row r="280" spans="1:2" s="70" customFormat="1" ht="15" customHeight="1">
      <c r="A280" s="190" t="s">
        <v>1354</v>
      </c>
      <c r="B280" s="312">
        <f>SUM(B281:B285)</f>
        <v>0</v>
      </c>
    </row>
    <row r="281" spans="1:2" s="70" customFormat="1" ht="15" customHeight="1">
      <c r="A281" s="191" t="s">
        <v>534</v>
      </c>
      <c r="B281" s="312"/>
    </row>
    <row r="282" spans="1:2" s="70" customFormat="1" ht="15" customHeight="1">
      <c r="A282" s="191" t="s">
        <v>535</v>
      </c>
      <c r="B282" s="312"/>
    </row>
    <row r="283" spans="1:3" s="74" customFormat="1" ht="15" customHeight="1">
      <c r="A283" s="191" t="s">
        <v>536</v>
      </c>
      <c r="B283" s="312"/>
      <c r="C283" s="70"/>
    </row>
    <row r="284" spans="1:2" s="70" customFormat="1" ht="15" customHeight="1">
      <c r="A284" s="191" t="s">
        <v>542</v>
      </c>
      <c r="B284" s="312"/>
    </row>
    <row r="285" spans="1:2" s="70" customFormat="1" ht="15" customHeight="1">
      <c r="A285" s="191" t="s">
        <v>1355</v>
      </c>
      <c r="B285" s="312"/>
    </row>
    <row r="286" spans="1:2" s="70" customFormat="1" ht="15" customHeight="1">
      <c r="A286" s="190" t="s">
        <v>1356</v>
      </c>
      <c r="B286" s="312">
        <f>B287</f>
        <v>0</v>
      </c>
    </row>
    <row r="287" spans="1:2" s="70" customFormat="1" ht="15" customHeight="1">
      <c r="A287" s="191" t="s">
        <v>1357</v>
      </c>
      <c r="B287" s="312"/>
    </row>
    <row r="288" spans="1:2" s="70" customFormat="1" ht="15" customHeight="1">
      <c r="A288" s="190" t="s">
        <v>1032</v>
      </c>
      <c r="B288" s="312">
        <f>SUM(B289,B291,B293,B295,B305)</f>
        <v>0</v>
      </c>
    </row>
    <row r="289" spans="1:2" s="70" customFormat="1" ht="15" customHeight="1">
      <c r="A289" s="190" t="s">
        <v>1358</v>
      </c>
      <c r="B289" s="312">
        <f>B290</f>
        <v>0</v>
      </c>
    </row>
    <row r="290" spans="1:2" s="70" customFormat="1" ht="15" customHeight="1">
      <c r="A290" s="191" t="s">
        <v>1359</v>
      </c>
      <c r="B290" s="312"/>
    </row>
    <row r="291" spans="1:2" s="70" customFormat="1" ht="15" customHeight="1">
      <c r="A291" s="190" t="s">
        <v>1360</v>
      </c>
      <c r="B291" s="312">
        <f>B292</f>
        <v>0</v>
      </c>
    </row>
    <row r="292" spans="1:2" s="70" customFormat="1" ht="15" customHeight="1">
      <c r="A292" s="191" t="s">
        <v>1361</v>
      </c>
      <c r="B292" s="312"/>
    </row>
    <row r="293" spans="1:3" s="74" customFormat="1" ht="15" customHeight="1">
      <c r="A293" s="190" t="s">
        <v>1362</v>
      </c>
      <c r="B293" s="312">
        <f>B294</f>
        <v>0</v>
      </c>
      <c r="C293" s="70"/>
    </row>
    <row r="294" spans="1:2" s="70" customFormat="1" ht="15" customHeight="1">
      <c r="A294" s="191" t="s">
        <v>1363</v>
      </c>
      <c r="B294" s="312"/>
    </row>
    <row r="295" spans="1:3" s="74" customFormat="1" ht="15" customHeight="1">
      <c r="A295" s="190" t="s">
        <v>645</v>
      </c>
      <c r="B295" s="312">
        <f>SUM(B296:B304)</f>
        <v>0</v>
      </c>
      <c r="C295" s="70"/>
    </row>
    <row r="296" spans="1:2" s="70" customFormat="1" ht="15" customHeight="1">
      <c r="A296" s="191" t="s">
        <v>646</v>
      </c>
      <c r="B296" s="312"/>
    </row>
    <row r="297" spans="1:3" s="74" customFormat="1" ht="15" customHeight="1">
      <c r="A297" s="191" t="s">
        <v>647</v>
      </c>
      <c r="B297" s="312"/>
      <c r="C297" s="70"/>
    </row>
    <row r="298" spans="1:2" s="70" customFormat="1" ht="15" customHeight="1">
      <c r="A298" s="191" t="s">
        <v>648</v>
      </c>
      <c r="B298" s="312"/>
    </row>
    <row r="299" spans="1:3" s="74" customFormat="1" ht="15" customHeight="1">
      <c r="A299" s="191" t="s">
        <v>649</v>
      </c>
      <c r="B299" s="312"/>
      <c r="C299" s="70"/>
    </row>
    <row r="300" spans="1:2" s="70" customFormat="1" ht="15" customHeight="1">
      <c r="A300" s="191" t="s">
        <v>650</v>
      </c>
      <c r="B300" s="312"/>
    </row>
    <row r="301" spans="1:2" s="70" customFormat="1" ht="15" customHeight="1">
      <c r="A301" s="191" t="s">
        <v>985</v>
      </c>
      <c r="B301" s="312"/>
    </row>
    <row r="302" spans="1:2" s="70" customFormat="1" ht="15" customHeight="1">
      <c r="A302" s="191" t="s">
        <v>986</v>
      </c>
      <c r="B302" s="312"/>
    </row>
    <row r="303" spans="1:2" s="70" customFormat="1" ht="15" customHeight="1">
      <c r="A303" s="191" t="s">
        <v>1284</v>
      </c>
      <c r="B303" s="312"/>
    </row>
    <row r="304" spans="1:2" s="70" customFormat="1" ht="15" customHeight="1">
      <c r="A304" s="191" t="s">
        <v>651</v>
      </c>
      <c r="B304" s="312"/>
    </row>
    <row r="305" spans="1:2" s="70" customFormat="1" ht="15" customHeight="1">
      <c r="A305" s="190" t="s">
        <v>1364</v>
      </c>
      <c r="B305" s="312">
        <f>B306</f>
        <v>0</v>
      </c>
    </row>
    <row r="306" spans="1:2" s="70" customFormat="1" ht="15" customHeight="1">
      <c r="A306" s="191" t="s">
        <v>1365</v>
      </c>
      <c r="B306" s="312"/>
    </row>
    <row r="307" spans="1:2" s="70" customFormat="1" ht="15" customHeight="1">
      <c r="A307" s="190" t="s">
        <v>1033</v>
      </c>
      <c r="B307" s="338">
        <f>B308+B311+B320+B327+B335+B344+B360+B370+B380+B388+B394</f>
        <v>5819</v>
      </c>
    </row>
    <row r="308" spans="1:3" s="76" customFormat="1" ht="15" customHeight="1">
      <c r="A308" s="190" t="s">
        <v>1366</v>
      </c>
      <c r="B308" s="338">
        <f>SUM(B309:B310)</f>
        <v>21</v>
      </c>
      <c r="C308" s="70"/>
    </row>
    <row r="309" spans="1:2" s="70" customFormat="1" ht="15" customHeight="1">
      <c r="A309" s="191" t="s">
        <v>1367</v>
      </c>
      <c r="B309" s="313">
        <v>21</v>
      </c>
    </row>
    <row r="310" spans="1:2" s="70" customFormat="1" ht="15" customHeight="1">
      <c r="A310" s="191" t="s">
        <v>1368</v>
      </c>
      <c r="B310" s="313">
        <v>0</v>
      </c>
    </row>
    <row r="311" spans="1:8" s="70" customFormat="1" ht="15" customHeight="1">
      <c r="A311" s="190" t="s">
        <v>652</v>
      </c>
      <c r="B311" s="338">
        <f>SUM(B312:B319)</f>
        <v>186</v>
      </c>
      <c r="E311" s="73"/>
      <c r="G311" s="73"/>
      <c r="H311" s="73"/>
    </row>
    <row r="312" spans="1:2" s="70" customFormat="1" ht="15" customHeight="1">
      <c r="A312" s="191" t="s">
        <v>534</v>
      </c>
      <c r="B312" s="313">
        <v>60</v>
      </c>
    </row>
    <row r="313" spans="1:2" s="70" customFormat="1" ht="15" customHeight="1">
      <c r="A313" s="191" t="s">
        <v>535</v>
      </c>
      <c r="B313" s="313">
        <v>33</v>
      </c>
    </row>
    <row r="314" spans="1:2" s="70" customFormat="1" ht="15" customHeight="1">
      <c r="A314" s="191" t="s">
        <v>536</v>
      </c>
      <c r="B314" s="313">
        <v>0</v>
      </c>
    </row>
    <row r="315" spans="1:2" s="70" customFormat="1" ht="15" customHeight="1">
      <c r="A315" s="191" t="s">
        <v>574</v>
      </c>
      <c r="B315" s="313">
        <v>0</v>
      </c>
    </row>
    <row r="316" spans="1:2" s="70" customFormat="1" ht="15" customHeight="1">
      <c r="A316" s="191" t="s">
        <v>1369</v>
      </c>
      <c r="B316" s="313">
        <v>90</v>
      </c>
    </row>
    <row r="317" spans="1:2" s="70" customFormat="1" ht="15" customHeight="1">
      <c r="A317" s="191" t="s">
        <v>1370</v>
      </c>
      <c r="B317" s="313">
        <v>0</v>
      </c>
    </row>
    <row r="318" spans="1:2" s="70" customFormat="1" ht="15" customHeight="1">
      <c r="A318" s="191" t="s">
        <v>542</v>
      </c>
      <c r="B318" s="313">
        <v>0</v>
      </c>
    </row>
    <row r="319" spans="1:2" s="70" customFormat="1" ht="15" customHeight="1">
      <c r="A319" s="191" t="s">
        <v>653</v>
      </c>
      <c r="B319" s="338">
        <v>3</v>
      </c>
    </row>
    <row r="320" spans="1:2" s="70" customFormat="1" ht="15" customHeight="1">
      <c r="A320" s="190" t="s">
        <v>654</v>
      </c>
      <c r="B320" s="312">
        <f>SUM(B321:B326)</f>
        <v>0</v>
      </c>
    </row>
    <row r="321" spans="1:2" s="70" customFormat="1" ht="15" customHeight="1">
      <c r="A321" s="191" t="s">
        <v>534</v>
      </c>
      <c r="B321" s="312"/>
    </row>
    <row r="322" spans="1:8" s="70" customFormat="1" ht="15" customHeight="1">
      <c r="A322" s="191" t="s">
        <v>535</v>
      </c>
      <c r="B322" s="312"/>
      <c r="G322" s="73"/>
      <c r="H322" s="73"/>
    </row>
    <row r="323" spans="1:8" s="70" customFormat="1" ht="15" customHeight="1">
      <c r="A323" s="191" t="s">
        <v>536</v>
      </c>
      <c r="B323" s="312"/>
      <c r="G323" s="73"/>
      <c r="H323" s="73"/>
    </row>
    <row r="324" spans="1:7" s="70" customFormat="1" ht="15" customHeight="1">
      <c r="A324" s="191" t="s">
        <v>655</v>
      </c>
      <c r="B324" s="312"/>
      <c r="G324" s="73"/>
    </row>
    <row r="325" spans="1:2" s="70" customFormat="1" ht="15" customHeight="1">
      <c r="A325" s="191" t="s">
        <v>542</v>
      </c>
      <c r="B325" s="312"/>
    </row>
    <row r="326" spans="1:2" s="70" customFormat="1" ht="15" customHeight="1">
      <c r="A326" s="191" t="s">
        <v>656</v>
      </c>
      <c r="B326" s="312"/>
    </row>
    <row r="327" spans="1:2" s="70" customFormat="1" ht="15" customHeight="1">
      <c r="A327" s="190" t="s">
        <v>657</v>
      </c>
      <c r="B327" s="338">
        <f>SUM(B328:B334)</f>
        <v>1737</v>
      </c>
    </row>
    <row r="328" spans="1:2" s="70" customFormat="1" ht="15" customHeight="1">
      <c r="A328" s="191" t="s">
        <v>534</v>
      </c>
      <c r="B328" s="313">
        <v>1067</v>
      </c>
    </row>
    <row r="329" spans="1:2" s="70" customFormat="1" ht="15" customHeight="1">
      <c r="A329" s="191" t="s">
        <v>535</v>
      </c>
      <c r="B329" s="313">
        <v>201</v>
      </c>
    </row>
    <row r="330" spans="1:2" s="70" customFormat="1" ht="15" customHeight="1">
      <c r="A330" s="191" t="s">
        <v>536</v>
      </c>
      <c r="B330" s="313">
        <v>0</v>
      </c>
    </row>
    <row r="331" spans="1:2" s="70" customFormat="1" ht="15" customHeight="1">
      <c r="A331" s="191" t="s">
        <v>658</v>
      </c>
      <c r="B331" s="313">
        <v>120</v>
      </c>
    </row>
    <row r="332" spans="1:2" s="70" customFormat="1" ht="15" customHeight="1">
      <c r="A332" s="191" t="s">
        <v>1371</v>
      </c>
      <c r="B332" s="313">
        <v>201</v>
      </c>
    </row>
    <row r="333" spans="1:2" s="70" customFormat="1" ht="15" customHeight="1">
      <c r="A333" s="191" t="s">
        <v>542</v>
      </c>
      <c r="B333" s="313">
        <v>12</v>
      </c>
    </row>
    <row r="334" spans="1:2" s="70" customFormat="1" ht="15" customHeight="1">
      <c r="A334" s="191" t="s">
        <v>659</v>
      </c>
      <c r="B334" s="313">
        <v>136</v>
      </c>
    </row>
    <row r="335" spans="1:2" s="70" customFormat="1" ht="15" customHeight="1">
      <c r="A335" s="190" t="s">
        <v>660</v>
      </c>
      <c r="B335" s="338">
        <f>SUM(B336:B343)</f>
        <v>2896</v>
      </c>
    </row>
    <row r="336" spans="1:2" s="70" customFormat="1" ht="15" customHeight="1">
      <c r="A336" s="191" t="s">
        <v>534</v>
      </c>
      <c r="B336" s="313">
        <v>1710</v>
      </c>
    </row>
    <row r="337" spans="1:2" s="70" customFormat="1" ht="15" customHeight="1">
      <c r="A337" s="191" t="s">
        <v>535</v>
      </c>
      <c r="B337" s="313">
        <v>341</v>
      </c>
    </row>
    <row r="338" spans="1:2" s="70" customFormat="1" ht="15" customHeight="1">
      <c r="A338" s="191" t="s">
        <v>536</v>
      </c>
      <c r="B338" s="313">
        <v>47</v>
      </c>
    </row>
    <row r="339" spans="1:2" s="70" customFormat="1" ht="15" customHeight="1">
      <c r="A339" s="191" t="s">
        <v>661</v>
      </c>
      <c r="B339" s="313">
        <v>162</v>
      </c>
    </row>
    <row r="340" spans="1:2" s="70" customFormat="1" ht="15" customHeight="1">
      <c r="A340" s="191" t="s">
        <v>662</v>
      </c>
      <c r="B340" s="313">
        <v>0</v>
      </c>
    </row>
    <row r="341" spans="1:2" s="70" customFormat="1" ht="15" customHeight="1">
      <c r="A341" s="191" t="s">
        <v>663</v>
      </c>
      <c r="B341" s="313">
        <v>345</v>
      </c>
    </row>
    <row r="342" spans="1:2" s="70" customFormat="1" ht="15" customHeight="1">
      <c r="A342" s="191" t="s">
        <v>542</v>
      </c>
      <c r="B342" s="313">
        <v>52</v>
      </c>
    </row>
    <row r="343" spans="1:2" s="70" customFormat="1" ht="15" customHeight="1">
      <c r="A343" s="191" t="s">
        <v>664</v>
      </c>
      <c r="B343" s="313">
        <v>239</v>
      </c>
    </row>
    <row r="344" spans="1:2" s="70" customFormat="1" ht="15" customHeight="1">
      <c r="A344" s="190" t="s">
        <v>665</v>
      </c>
      <c r="B344" s="338">
        <f>SUM(B345:B359)</f>
        <v>892</v>
      </c>
    </row>
    <row r="345" spans="1:2" s="70" customFormat="1" ht="15" customHeight="1">
      <c r="A345" s="191" t="s">
        <v>534</v>
      </c>
      <c r="B345" s="313">
        <v>485</v>
      </c>
    </row>
    <row r="346" spans="1:2" s="70" customFormat="1" ht="15" customHeight="1">
      <c r="A346" s="191" t="s">
        <v>535</v>
      </c>
      <c r="B346" s="313">
        <v>128</v>
      </c>
    </row>
    <row r="347" spans="1:2" s="70" customFormat="1" ht="15" customHeight="1">
      <c r="A347" s="191" t="s">
        <v>536</v>
      </c>
      <c r="B347" s="313">
        <v>0</v>
      </c>
    </row>
    <row r="348" spans="1:2" s="70" customFormat="1" ht="15" customHeight="1">
      <c r="A348" s="191" t="s">
        <v>666</v>
      </c>
      <c r="B348" s="313">
        <v>31</v>
      </c>
    </row>
    <row r="349" spans="1:2" s="70" customFormat="1" ht="15" customHeight="1">
      <c r="A349" s="191" t="s">
        <v>667</v>
      </c>
      <c r="B349" s="313">
        <v>27</v>
      </c>
    </row>
    <row r="350" spans="1:2" s="70" customFormat="1" ht="15" customHeight="1">
      <c r="A350" s="191" t="s">
        <v>668</v>
      </c>
      <c r="B350" s="313">
        <v>0</v>
      </c>
    </row>
    <row r="351" spans="1:2" s="70" customFormat="1" ht="15" customHeight="1">
      <c r="A351" s="191" t="s">
        <v>669</v>
      </c>
      <c r="B351" s="313">
        <v>40</v>
      </c>
    </row>
    <row r="352" spans="1:2" s="70" customFormat="1" ht="15" customHeight="1">
      <c r="A352" s="191" t="s">
        <v>1372</v>
      </c>
      <c r="B352" s="313">
        <v>0</v>
      </c>
    </row>
    <row r="353" spans="1:2" s="70" customFormat="1" ht="15" customHeight="1">
      <c r="A353" s="191" t="s">
        <v>670</v>
      </c>
      <c r="B353" s="313">
        <v>0</v>
      </c>
    </row>
    <row r="354" spans="1:2" s="70" customFormat="1" ht="15" customHeight="1">
      <c r="A354" s="191" t="s">
        <v>1076</v>
      </c>
      <c r="B354" s="313">
        <v>35</v>
      </c>
    </row>
    <row r="355" spans="1:2" s="70" customFormat="1" ht="15" customHeight="1">
      <c r="A355" s="191" t="s">
        <v>1077</v>
      </c>
      <c r="B355" s="313">
        <v>0</v>
      </c>
    </row>
    <row r="356" spans="1:2" s="70" customFormat="1" ht="15" customHeight="1">
      <c r="A356" s="191" t="s">
        <v>553</v>
      </c>
      <c r="B356" s="313">
        <v>80</v>
      </c>
    </row>
    <row r="357" spans="1:2" s="70" customFormat="1" ht="15" customHeight="1">
      <c r="A357" s="191" t="s">
        <v>574</v>
      </c>
      <c r="B357" s="313">
        <v>27</v>
      </c>
    </row>
    <row r="358" spans="1:2" s="70" customFormat="1" ht="15" customHeight="1">
      <c r="A358" s="191" t="s">
        <v>542</v>
      </c>
      <c r="B358" s="313">
        <v>26</v>
      </c>
    </row>
    <row r="359" spans="1:2" s="70" customFormat="1" ht="15" customHeight="1">
      <c r="A359" s="191" t="s">
        <v>671</v>
      </c>
      <c r="B359" s="338">
        <v>13</v>
      </c>
    </row>
    <row r="360" spans="1:2" s="70" customFormat="1" ht="15" customHeight="1">
      <c r="A360" s="190" t="s">
        <v>672</v>
      </c>
      <c r="B360" s="312">
        <f>SUM(B361:B369)</f>
        <v>0</v>
      </c>
    </row>
    <row r="361" spans="1:2" s="70" customFormat="1" ht="15" customHeight="1">
      <c r="A361" s="191" t="s">
        <v>534</v>
      </c>
      <c r="B361" s="312"/>
    </row>
    <row r="362" spans="1:2" s="70" customFormat="1" ht="15" customHeight="1">
      <c r="A362" s="191" t="s">
        <v>535</v>
      </c>
      <c r="B362" s="312"/>
    </row>
    <row r="363" spans="1:8" s="70" customFormat="1" ht="15" customHeight="1">
      <c r="A363" s="191" t="s">
        <v>536</v>
      </c>
      <c r="B363" s="312"/>
      <c r="G363" s="73"/>
      <c r="H363" s="73"/>
    </row>
    <row r="364" spans="1:7" s="70" customFormat="1" ht="15" customHeight="1">
      <c r="A364" s="191" t="s">
        <v>673</v>
      </c>
      <c r="B364" s="312"/>
      <c r="G364" s="73"/>
    </row>
    <row r="365" spans="1:2" s="70" customFormat="1" ht="15" customHeight="1">
      <c r="A365" s="191" t="s">
        <v>674</v>
      </c>
      <c r="B365" s="312"/>
    </row>
    <row r="366" spans="1:2" s="70" customFormat="1" ht="15" customHeight="1">
      <c r="A366" s="191" t="s">
        <v>675</v>
      </c>
      <c r="B366" s="312"/>
    </row>
    <row r="367" spans="1:2" s="70" customFormat="1" ht="15" customHeight="1">
      <c r="A367" s="191" t="s">
        <v>574</v>
      </c>
      <c r="B367" s="312"/>
    </row>
    <row r="368" spans="1:2" s="70" customFormat="1" ht="15" customHeight="1">
      <c r="A368" s="191" t="s">
        <v>542</v>
      </c>
      <c r="B368" s="312"/>
    </row>
    <row r="369" spans="1:2" s="70" customFormat="1" ht="15" customHeight="1">
      <c r="A369" s="191" t="s">
        <v>676</v>
      </c>
      <c r="B369" s="312"/>
    </row>
    <row r="370" spans="1:2" s="70" customFormat="1" ht="15" customHeight="1">
      <c r="A370" s="190" t="s">
        <v>987</v>
      </c>
      <c r="B370" s="312">
        <f>SUM(B371:B379)</f>
        <v>0</v>
      </c>
    </row>
    <row r="371" spans="1:2" s="70" customFormat="1" ht="15" customHeight="1">
      <c r="A371" s="191" t="s">
        <v>534</v>
      </c>
      <c r="B371" s="312"/>
    </row>
    <row r="372" spans="1:2" s="70" customFormat="1" ht="15" customHeight="1">
      <c r="A372" s="191" t="s">
        <v>535</v>
      </c>
      <c r="B372" s="312"/>
    </row>
    <row r="373" spans="1:2" s="70" customFormat="1" ht="15" customHeight="1">
      <c r="A373" s="191" t="s">
        <v>536</v>
      </c>
      <c r="B373" s="312"/>
    </row>
    <row r="374" spans="1:2" s="70" customFormat="1" ht="15" customHeight="1">
      <c r="A374" s="191" t="s">
        <v>988</v>
      </c>
      <c r="B374" s="312"/>
    </row>
    <row r="375" spans="1:2" s="70" customFormat="1" ht="15" customHeight="1">
      <c r="A375" s="191" t="s">
        <v>989</v>
      </c>
      <c r="B375" s="312"/>
    </row>
    <row r="376" spans="1:2" s="70" customFormat="1" ht="15" customHeight="1">
      <c r="A376" s="191" t="s">
        <v>677</v>
      </c>
      <c r="B376" s="312"/>
    </row>
    <row r="377" spans="1:2" s="70" customFormat="1" ht="15" customHeight="1">
      <c r="A377" s="191" t="s">
        <v>574</v>
      </c>
      <c r="B377" s="312"/>
    </row>
    <row r="378" spans="1:2" s="70" customFormat="1" ht="15" customHeight="1">
      <c r="A378" s="191" t="s">
        <v>542</v>
      </c>
      <c r="B378" s="312"/>
    </row>
    <row r="379" spans="1:2" s="70" customFormat="1" ht="15" customHeight="1">
      <c r="A379" s="191" t="s">
        <v>990</v>
      </c>
      <c r="B379" s="312"/>
    </row>
    <row r="380" spans="1:2" s="70" customFormat="1" ht="15" customHeight="1">
      <c r="A380" s="190" t="s">
        <v>678</v>
      </c>
      <c r="B380" s="312">
        <f>SUM(B381:B387)</f>
        <v>0</v>
      </c>
    </row>
    <row r="381" spans="1:2" s="70" customFormat="1" ht="15" customHeight="1">
      <c r="A381" s="191" t="s">
        <v>534</v>
      </c>
      <c r="B381" s="312"/>
    </row>
    <row r="382" spans="1:2" s="70" customFormat="1" ht="15" customHeight="1">
      <c r="A382" s="191" t="s">
        <v>535</v>
      </c>
      <c r="B382" s="312"/>
    </row>
    <row r="383" spans="1:2" s="70" customFormat="1" ht="15" customHeight="1">
      <c r="A383" s="191" t="s">
        <v>536</v>
      </c>
      <c r="B383" s="312"/>
    </row>
    <row r="384" spans="1:2" s="70" customFormat="1" ht="15" customHeight="1">
      <c r="A384" s="191" t="s">
        <v>679</v>
      </c>
      <c r="B384" s="312"/>
    </row>
    <row r="385" spans="1:2" s="70" customFormat="1" ht="15" customHeight="1">
      <c r="A385" s="191" t="s">
        <v>680</v>
      </c>
      <c r="B385" s="312"/>
    </row>
    <row r="386" spans="1:2" s="70" customFormat="1" ht="15" customHeight="1">
      <c r="A386" s="191" t="s">
        <v>542</v>
      </c>
      <c r="B386" s="312"/>
    </row>
    <row r="387" spans="1:2" s="70" customFormat="1" ht="15" customHeight="1">
      <c r="A387" s="191" t="s">
        <v>681</v>
      </c>
      <c r="B387" s="312"/>
    </row>
    <row r="388" spans="1:2" s="70" customFormat="1" ht="15" customHeight="1">
      <c r="A388" s="190" t="s">
        <v>682</v>
      </c>
      <c r="B388" s="312">
        <f>SUM(B389:B393)</f>
        <v>0</v>
      </c>
    </row>
    <row r="389" spans="1:2" s="70" customFormat="1" ht="15" customHeight="1">
      <c r="A389" s="191" t="s">
        <v>534</v>
      </c>
      <c r="B389" s="312"/>
    </row>
    <row r="390" spans="1:2" s="70" customFormat="1" ht="15" customHeight="1">
      <c r="A390" s="191" t="s">
        <v>535</v>
      </c>
      <c r="B390" s="312"/>
    </row>
    <row r="391" spans="1:2" s="70" customFormat="1" ht="15" customHeight="1">
      <c r="A391" s="191" t="s">
        <v>574</v>
      </c>
      <c r="B391" s="312"/>
    </row>
    <row r="392" spans="1:2" s="70" customFormat="1" ht="15" customHeight="1">
      <c r="A392" s="191" t="s">
        <v>1373</v>
      </c>
      <c r="B392" s="312"/>
    </row>
    <row r="393" spans="1:2" s="70" customFormat="1" ht="15" customHeight="1">
      <c r="A393" s="191" t="s">
        <v>683</v>
      </c>
      <c r="B393" s="312"/>
    </row>
    <row r="394" spans="1:2" s="70" customFormat="1" ht="15" customHeight="1">
      <c r="A394" s="190" t="s">
        <v>1374</v>
      </c>
      <c r="B394" s="338">
        <f>B395</f>
        <v>87</v>
      </c>
    </row>
    <row r="395" spans="1:2" s="70" customFormat="1" ht="15" customHeight="1">
      <c r="A395" s="191" t="s">
        <v>1375</v>
      </c>
      <c r="B395" s="312">
        <v>87</v>
      </c>
    </row>
    <row r="396" spans="1:2" s="70" customFormat="1" ht="15" customHeight="1">
      <c r="A396" s="190" t="s">
        <v>1034</v>
      </c>
      <c r="B396" s="338">
        <f>B397+B402+B411+B418+B424+B428+B432+B436+B442+B449</f>
        <v>49442</v>
      </c>
    </row>
    <row r="397" spans="1:2" s="70" customFormat="1" ht="15" customHeight="1">
      <c r="A397" s="190" t="s">
        <v>684</v>
      </c>
      <c r="B397" s="338">
        <f>SUM(B398:B401)</f>
        <v>1744</v>
      </c>
    </row>
    <row r="398" spans="1:2" s="70" customFormat="1" ht="15" customHeight="1">
      <c r="A398" s="191" t="s">
        <v>534</v>
      </c>
      <c r="B398" s="313">
        <v>201</v>
      </c>
    </row>
    <row r="399" spans="1:2" s="70" customFormat="1" ht="15" customHeight="1">
      <c r="A399" s="191" t="s">
        <v>535</v>
      </c>
      <c r="B399" s="313">
        <v>573</v>
      </c>
    </row>
    <row r="400" spans="1:2" s="70" customFormat="1" ht="15" customHeight="1">
      <c r="A400" s="191" t="s">
        <v>536</v>
      </c>
      <c r="B400" s="313">
        <v>747</v>
      </c>
    </row>
    <row r="401" spans="1:2" s="70" customFormat="1" ht="15" customHeight="1">
      <c r="A401" s="191" t="s">
        <v>685</v>
      </c>
      <c r="B401" s="313">
        <v>223</v>
      </c>
    </row>
    <row r="402" spans="1:2" s="70" customFormat="1" ht="15" customHeight="1">
      <c r="A402" s="190" t="s">
        <v>686</v>
      </c>
      <c r="B402" s="338">
        <f>SUM(B403:B410)</f>
        <v>38548</v>
      </c>
    </row>
    <row r="403" spans="1:2" s="70" customFormat="1" ht="15" customHeight="1">
      <c r="A403" s="191" t="s">
        <v>687</v>
      </c>
      <c r="B403" s="313">
        <v>1350</v>
      </c>
    </row>
    <row r="404" spans="1:2" s="70" customFormat="1" ht="15" customHeight="1">
      <c r="A404" s="191" t="s">
        <v>688</v>
      </c>
      <c r="B404" s="313">
        <v>16098</v>
      </c>
    </row>
    <row r="405" spans="1:2" s="70" customFormat="1" ht="15" customHeight="1">
      <c r="A405" s="191" t="s">
        <v>689</v>
      </c>
      <c r="B405" s="313">
        <v>15499</v>
      </c>
    </row>
    <row r="406" spans="1:2" s="70" customFormat="1" ht="15" customHeight="1">
      <c r="A406" s="191" t="s">
        <v>690</v>
      </c>
      <c r="B406" s="313">
        <v>5568</v>
      </c>
    </row>
    <row r="407" spans="1:2" s="70" customFormat="1" ht="15" customHeight="1">
      <c r="A407" s="191" t="s">
        <v>691</v>
      </c>
      <c r="B407" s="313">
        <v>3</v>
      </c>
    </row>
    <row r="408" spans="1:2" s="70" customFormat="1" ht="15" customHeight="1">
      <c r="A408" s="191" t="s">
        <v>692</v>
      </c>
      <c r="B408" s="313">
        <v>0</v>
      </c>
    </row>
    <row r="409" spans="1:2" s="70" customFormat="1" ht="15" customHeight="1">
      <c r="A409" s="191" t="s">
        <v>997</v>
      </c>
      <c r="B409" s="313">
        <v>0</v>
      </c>
    </row>
    <row r="410" spans="1:2" s="70" customFormat="1" ht="15" customHeight="1">
      <c r="A410" s="191" t="s">
        <v>693</v>
      </c>
      <c r="B410" s="313">
        <v>30</v>
      </c>
    </row>
    <row r="411" spans="1:2" s="70" customFormat="1" ht="15" customHeight="1">
      <c r="A411" s="190" t="s">
        <v>694</v>
      </c>
      <c r="B411" s="312">
        <f>SUM(B412:B417)</f>
        <v>0</v>
      </c>
    </row>
    <row r="412" spans="1:2" s="70" customFormat="1" ht="15" customHeight="1">
      <c r="A412" s="191" t="s">
        <v>695</v>
      </c>
      <c r="B412" s="312"/>
    </row>
    <row r="413" spans="1:2" s="70" customFormat="1" ht="15" customHeight="1">
      <c r="A413" s="191" t="s">
        <v>696</v>
      </c>
      <c r="B413" s="312"/>
    </row>
    <row r="414" spans="1:2" s="70" customFormat="1" ht="15" customHeight="1">
      <c r="A414" s="191" t="s">
        <v>697</v>
      </c>
      <c r="B414" s="312"/>
    </row>
    <row r="415" spans="1:2" s="70" customFormat="1" ht="15" customHeight="1">
      <c r="A415" s="191" t="s">
        <v>698</v>
      </c>
      <c r="B415" s="312"/>
    </row>
    <row r="416" spans="1:2" s="70" customFormat="1" ht="15" customHeight="1">
      <c r="A416" s="191" t="s">
        <v>699</v>
      </c>
      <c r="B416" s="312"/>
    </row>
    <row r="417" spans="1:2" s="70" customFormat="1" ht="15" customHeight="1">
      <c r="A417" s="191" t="s">
        <v>700</v>
      </c>
      <c r="B417" s="312"/>
    </row>
    <row r="418" spans="1:2" s="70" customFormat="1" ht="15" customHeight="1">
      <c r="A418" s="190" t="s">
        <v>701</v>
      </c>
      <c r="B418" s="312">
        <f>SUM(B419:B423)</f>
        <v>0</v>
      </c>
    </row>
    <row r="419" spans="1:2" s="70" customFormat="1" ht="15" customHeight="1">
      <c r="A419" s="191" t="s">
        <v>702</v>
      </c>
      <c r="B419" s="312"/>
    </row>
    <row r="420" spans="1:2" s="70" customFormat="1" ht="15" customHeight="1">
      <c r="A420" s="191" t="s">
        <v>703</v>
      </c>
      <c r="B420" s="312"/>
    </row>
    <row r="421" spans="1:3" s="74" customFormat="1" ht="15" customHeight="1">
      <c r="A421" s="191" t="s">
        <v>704</v>
      </c>
      <c r="B421" s="312"/>
      <c r="C421" s="70"/>
    </row>
    <row r="422" spans="1:2" s="70" customFormat="1" ht="15" customHeight="1">
      <c r="A422" s="191" t="s">
        <v>705</v>
      </c>
      <c r="B422" s="312"/>
    </row>
    <row r="423" spans="1:2" s="70" customFormat="1" ht="15" customHeight="1">
      <c r="A423" s="191" t="s">
        <v>706</v>
      </c>
      <c r="B423" s="312"/>
    </row>
    <row r="424" spans="1:2" s="70" customFormat="1" ht="15" customHeight="1">
      <c r="A424" s="190" t="s">
        <v>707</v>
      </c>
      <c r="B424" s="312">
        <f>SUM(B425:B427)</f>
        <v>0</v>
      </c>
    </row>
    <row r="425" spans="1:2" s="70" customFormat="1" ht="15" customHeight="1">
      <c r="A425" s="191" t="s">
        <v>708</v>
      </c>
      <c r="B425" s="312"/>
    </row>
    <row r="426" spans="1:2" s="70" customFormat="1" ht="15" customHeight="1">
      <c r="A426" s="191" t="s">
        <v>709</v>
      </c>
      <c r="B426" s="312"/>
    </row>
    <row r="427" spans="1:2" s="70" customFormat="1" ht="15" customHeight="1">
      <c r="A427" s="191" t="s">
        <v>710</v>
      </c>
      <c r="B427" s="312"/>
    </row>
    <row r="428" spans="1:2" s="70" customFormat="1" ht="15" customHeight="1">
      <c r="A428" s="190" t="s">
        <v>711</v>
      </c>
      <c r="B428" s="312">
        <f>SUM(B429:B431)</f>
        <v>0</v>
      </c>
    </row>
    <row r="429" spans="1:2" s="70" customFormat="1" ht="15" customHeight="1">
      <c r="A429" s="191" t="s">
        <v>712</v>
      </c>
      <c r="B429" s="312"/>
    </row>
    <row r="430" spans="1:2" s="70" customFormat="1" ht="15" customHeight="1">
      <c r="A430" s="191" t="s">
        <v>713</v>
      </c>
      <c r="B430" s="312"/>
    </row>
    <row r="431" spans="1:2" s="70" customFormat="1" ht="15" customHeight="1">
      <c r="A431" s="191" t="s">
        <v>714</v>
      </c>
      <c r="B431" s="312"/>
    </row>
    <row r="432" spans="1:8" s="70" customFormat="1" ht="15" customHeight="1">
      <c r="A432" s="190" t="s">
        <v>715</v>
      </c>
      <c r="B432" s="338">
        <f>SUM(B433:B435)</f>
        <v>20</v>
      </c>
      <c r="E432" s="73"/>
      <c r="G432" s="73"/>
      <c r="H432" s="73"/>
    </row>
    <row r="433" spans="1:2" s="70" customFormat="1" ht="15" customHeight="1">
      <c r="A433" s="191" t="s">
        <v>716</v>
      </c>
      <c r="B433" s="312"/>
    </row>
    <row r="434" spans="1:2" s="70" customFormat="1" ht="15" customHeight="1">
      <c r="A434" s="191" t="s">
        <v>717</v>
      </c>
      <c r="B434" s="312"/>
    </row>
    <row r="435" spans="1:2" s="70" customFormat="1" ht="15" customHeight="1">
      <c r="A435" s="191" t="s">
        <v>718</v>
      </c>
      <c r="B435" s="312">
        <v>20</v>
      </c>
    </row>
    <row r="436" spans="1:2" s="70" customFormat="1" ht="15" customHeight="1">
      <c r="A436" s="190" t="s">
        <v>991</v>
      </c>
      <c r="B436" s="312">
        <f>SUM(B437:B441)</f>
        <v>0</v>
      </c>
    </row>
    <row r="437" spans="1:2" s="70" customFormat="1" ht="15" customHeight="1">
      <c r="A437" s="191" t="s">
        <v>719</v>
      </c>
      <c r="B437" s="312"/>
    </row>
    <row r="438" spans="1:8" s="70" customFormat="1" ht="15" customHeight="1">
      <c r="A438" s="191" t="s">
        <v>720</v>
      </c>
      <c r="B438" s="312"/>
      <c r="E438" s="73"/>
      <c r="G438" s="73"/>
      <c r="H438" s="73"/>
    </row>
    <row r="439" spans="1:8" s="70" customFormat="1" ht="15" customHeight="1">
      <c r="A439" s="191" t="s">
        <v>992</v>
      </c>
      <c r="B439" s="312"/>
      <c r="H439" s="73"/>
    </row>
    <row r="440" spans="1:8" s="70" customFormat="1" ht="15" customHeight="1">
      <c r="A440" s="191" t="s">
        <v>993</v>
      </c>
      <c r="B440" s="312"/>
      <c r="E440" s="73"/>
      <c r="G440" s="73"/>
      <c r="H440" s="73"/>
    </row>
    <row r="441" spans="1:8" s="70" customFormat="1" ht="15" customHeight="1">
      <c r="A441" s="191" t="s">
        <v>994</v>
      </c>
      <c r="B441" s="312"/>
      <c r="E441" s="73"/>
      <c r="G441" s="73"/>
      <c r="H441" s="73"/>
    </row>
    <row r="442" spans="1:8" s="70" customFormat="1" ht="15" customHeight="1">
      <c r="A442" s="190" t="s">
        <v>721</v>
      </c>
      <c r="B442" s="338">
        <f>SUM(B443:B448)</f>
        <v>4078</v>
      </c>
      <c r="E442" s="73"/>
      <c r="G442" s="73"/>
      <c r="H442" s="73"/>
    </row>
    <row r="443" spans="1:2" s="70" customFormat="1" ht="15" customHeight="1">
      <c r="A443" s="191" t="s">
        <v>722</v>
      </c>
      <c r="B443" s="313">
        <v>0</v>
      </c>
    </row>
    <row r="444" spans="1:2" s="70" customFormat="1" ht="15" customHeight="1">
      <c r="A444" s="191" t="s">
        <v>723</v>
      </c>
      <c r="B444" s="313">
        <v>0</v>
      </c>
    </row>
    <row r="445" spans="1:2" s="70" customFormat="1" ht="15" customHeight="1">
      <c r="A445" s="191" t="s">
        <v>724</v>
      </c>
      <c r="B445" s="313">
        <v>2500</v>
      </c>
    </row>
    <row r="446" spans="1:7" s="70" customFormat="1" ht="15" customHeight="1">
      <c r="A446" s="191" t="s">
        <v>725</v>
      </c>
      <c r="B446" s="313">
        <v>1237</v>
      </c>
      <c r="G446" s="73"/>
    </row>
    <row r="447" spans="1:2" s="70" customFormat="1" ht="15" customHeight="1">
      <c r="A447" s="191" t="s">
        <v>726</v>
      </c>
      <c r="B447" s="313">
        <v>0</v>
      </c>
    </row>
    <row r="448" spans="1:2" s="70" customFormat="1" ht="15" customHeight="1">
      <c r="A448" s="191" t="s">
        <v>727</v>
      </c>
      <c r="B448" s="313">
        <v>341</v>
      </c>
    </row>
    <row r="449" spans="1:2" s="70" customFormat="1" ht="15" customHeight="1">
      <c r="A449" s="190" t="s">
        <v>1376</v>
      </c>
      <c r="B449" s="338">
        <f>B450</f>
        <v>5052</v>
      </c>
    </row>
    <row r="450" spans="1:2" s="70" customFormat="1" ht="15" customHeight="1">
      <c r="A450" s="191" t="s">
        <v>1377</v>
      </c>
      <c r="B450" s="312">
        <v>5052</v>
      </c>
    </row>
    <row r="451" spans="1:2" s="70" customFormat="1" ht="15" customHeight="1">
      <c r="A451" s="190" t="s">
        <v>1035</v>
      </c>
      <c r="B451" s="338">
        <f>SUM(B452,B457,B466,B472,B478,B483,B488,B495,B499,B502)</f>
        <v>4241</v>
      </c>
    </row>
    <row r="452" spans="1:2" s="70" customFormat="1" ht="15" customHeight="1">
      <c r="A452" s="190" t="s">
        <v>728</v>
      </c>
      <c r="B452" s="338">
        <f>SUM(B453:B456)</f>
        <v>154</v>
      </c>
    </row>
    <row r="453" spans="1:2" s="70" customFormat="1" ht="15" customHeight="1">
      <c r="A453" s="191" t="s">
        <v>534</v>
      </c>
      <c r="B453" s="313">
        <v>80</v>
      </c>
    </row>
    <row r="454" spans="1:2" s="70" customFormat="1" ht="15" customHeight="1">
      <c r="A454" s="191" t="s">
        <v>535</v>
      </c>
      <c r="B454" s="313">
        <v>21</v>
      </c>
    </row>
    <row r="455" spans="1:2" s="70" customFormat="1" ht="15" customHeight="1">
      <c r="A455" s="191" t="s">
        <v>536</v>
      </c>
      <c r="B455" s="313">
        <v>48</v>
      </c>
    </row>
    <row r="456" spans="1:2" s="70" customFormat="1" ht="15" customHeight="1">
      <c r="A456" s="191" t="s">
        <v>729</v>
      </c>
      <c r="B456" s="313">
        <v>5</v>
      </c>
    </row>
    <row r="457" spans="1:2" s="70" customFormat="1" ht="15" customHeight="1">
      <c r="A457" s="190" t="s">
        <v>730</v>
      </c>
      <c r="B457" s="338">
        <f>SUM(B458:B465)</f>
        <v>10</v>
      </c>
    </row>
    <row r="458" spans="1:2" s="70" customFormat="1" ht="15" customHeight="1">
      <c r="A458" s="191" t="s">
        <v>731</v>
      </c>
      <c r="B458" s="312"/>
    </row>
    <row r="459" spans="1:2" s="70" customFormat="1" ht="15" customHeight="1">
      <c r="A459" s="191" t="s">
        <v>732</v>
      </c>
      <c r="B459" s="312"/>
    </row>
    <row r="460" spans="1:2" s="70" customFormat="1" ht="15" customHeight="1">
      <c r="A460" s="191" t="s">
        <v>733</v>
      </c>
      <c r="B460" s="312"/>
    </row>
    <row r="461" spans="1:2" s="70" customFormat="1" ht="15" customHeight="1">
      <c r="A461" s="191" t="s">
        <v>734</v>
      </c>
      <c r="B461" s="312"/>
    </row>
    <row r="462" spans="1:2" s="70" customFormat="1" ht="15" customHeight="1">
      <c r="A462" s="191" t="s">
        <v>735</v>
      </c>
      <c r="B462" s="312"/>
    </row>
    <row r="463" spans="1:2" s="70" customFormat="1" ht="15" customHeight="1">
      <c r="A463" s="191" t="s">
        <v>736</v>
      </c>
      <c r="B463" s="312">
        <v>10</v>
      </c>
    </row>
    <row r="464" spans="1:2" s="70" customFormat="1" ht="15" customHeight="1">
      <c r="A464" s="191" t="s">
        <v>737</v>
      </c>
      <c r="B464" s="312"/>
    </row>
    <row r="465" spans="1:2" s="70" customFormat="1" ht="15" customHeight="1">
      <c r="A465" s="191" t="s">
        <v>738</v>
      </c>
      <c r="B465" s="312"/>
    </row>
    <row r="466" spans="1:2" s="70" customFormat="1" ht="15" customHeight="1">
      <c r="A466" s="190" t="s">
        <v>739</v>
      </c>
      <c r="B466" s="338">
        <f>SUM(B467:B471)</f>
        <v>3300</v>
      </c>
    </row>
    <row r="467" spans="1:3" s="74" customFormat="1" ht="15" customHeight="1">
      <c r="A467" s="191" t="s">
        <v>731</v>
      </c>
      <c r="B467" s="312"/>
      <c r="C467" s="70"/>
    </row>
    <row r="468" spans="1:2" s="70" customFormat="1" ht="15" customHeight="1">
      <c r="A468" s="191" t="s">
        <v>740</v>
      </c>
      <c r="B468" s="312"/>
    </row>
    <row r="469" spans="1:2" s="70" customFormat="1" ht="15" customHeight="1">
      <c r="A469" s="191" t="s">
        <v>741</v>
      </c>
      <c r="B469" s="312">
        <v>3300</v>
      </c>
    </row>
    <row r="470" spans="1:2" s="70" customFormat="1" ht="15" customHeight="1">
      <c r="A470" s="191" t="s">
        <v>742</v>
      </c>
      <c r="B470" s="312"/>
    </row>
    <row r="471" spans="1:2" s="70" customFormat="1" ht="15" customHeight="1">
      <c r="A471" s="191" t="s">
        <v>743</v>
      </c>
      <c r="B471" s="312"/>
    </row>
    <row r="472" spans="1:2" s="70" customFormat="1" ht="15" customHeight="1">
      <c r="A472" s="190" t="s">
        <v>744</v>
      </c>
      <c r="B472" s="338">
        <f>SUM(B473:B477)</f>
        <v>306</v>
      </c>
    </row>
    <row r="473" spans="1:2" s="70" customFormat="1" ht="15" customHeight="1">
      <c r="A473" s="191" t="s">
        <v>731</v>
      </c>
      <c r="B473" s="312"/>
    </row>
    <row r="474" spans="1:2" s="70" customFormat="1" ht="15" customHeight="1">
      <c r="A474" s="191" t="s">
        <v>745</v>
      </c>
      <c r="B474" s="312">
        <v>106</v>
      </c>
    </row>
    <row r="475" spans="1:2" s="70" customFormat="1" ht="15" customHeight="1">
      <c r="A475" s="191" t="s">
        <v>746</v>
      </c>
      <c r="B475" s="312">
        <v>200</v>
      </c>
    </row>
    <row r="476" spans="1:3" s="74" customFormat="1" ht="15" customHeight="1">
      <c r="A476" s="191" t="s">
        <v>747</v>
      </c>
      <c r="B476" s="312"/>
      <c r="C476" s="70"/>
    </row>
    <row r="477" spans="1:2" s="70" customFormat="1" ht="15" customHeight="1">
      <c r="A477" s="191" t="s">
        <v>748</v>
      </c>
      <c r="B477" s="312"/>
    </row>
    <row r="478" spans="1:8" s="70" customFormat="1" ht="15" customHeight="1">
      <c r="A478" s="190" t="s">
        <v>749</v>
      </c>
      <c r="B478" s="312">
        <f>SUM(B479:B482)</f>
        <v>0</v>
      </c>
      <c r="H478" s="73"/>
    </row>
    <row r="479" spans="1:2" s="70" customFormat="1" ht="15" customHeight="1">
      <c r="A479" s="191" t="s">
        <v>731</v>
      </c>
      <c r="B479" s="312"/>
    </row>
    <row r="480" spans="1:2" s="70" customFormat="1" ht="15" customHeight="1">
      <c r="A480" s="191" t="s">
        <v>750</v>
      </c>
      <c r="B480" s="312"/>
    </row>
    <row r="481" spans="1:2" s="70" customFormat="1" ht="15" customHeight="1">
      <c r="A481" s="191" t="s">
        <v>751</v>
      </c>
      <c r="B481" s="312"/>
    </row>
    <row r="482" spans="1:3" s="74" customFormat="1" ht="15" customHeight="1">
      <c r="A482" s="191" t="s">
        <v>752</v>
      </c>
      <c r="B482" s="312"/>
      <c r="C482" s="70"/>
    </row>
    <row r="483" spans="1:2" s="70" customFormat="1" ht="15" customHeight="1">
      <c r="A483" s="190" t="s">
        <v>753</v>
      </c>
      <c r="B483" s="312">
        <f>SUM(B484:B487)</f>
        <v>0</v>
      </c>
    </row>
    <row r="484" spans="1:8" s="70" customFormat="1" ht="15" customHeight="1">
      <c r="A484" s="191" t="s">
        <v>754</v>
      </c>
      <c r="B484" s="312"/>
      <c r="H484" s="73"/>
    </row>
    <row r="485" spans="1:2" s="70" customFormat="1" ht="15" customHeight="1">
      <c r="A485" s="191" t="s">
        <v>755</v>
      </c>
      <c r="B485" s="312"/>
    </row>
    <row r="486" spans="1:2" s="70" customFormat="1" ht="15" customHeight="1">
      <c r="A486" s="191" t="s">
        <v>756</v>
      </c>
      <c r="B486" s="312"/>
    </row>
    <row r="487" spans="1:2" s="70" customFormat="1" ht="15" customHeight="1">
      <c r="A487" s="191" t="s">
        <v>757</v>
      </c>
      <c r="B487" s="312"/>
    </row>
    <row r="488" spans="1:2" s="70" customFormat="1" ht="15" customHeight="1">
      <c r="A488" s="190" t="s">
        <v>758</v>
      </c>
      <c r="B488" s="338">
        <f>SUM(B489:B494)</f>
        <v>61</v>
      </c>
    </row>
    <row r="489" spans="1:2" s="70" customFormat="1" ht="15" customHeight="1">
      <c r="A489" s="191" t="s">
        <v>731</v>
      </c>
      <c r="B489" s="312"/>
    </row>
    <row r="490" spans="1:2" s="70" customFormat="1" ht="15" customHeight="1">
      <c r="A490" s="191" t="s">
        <v>759</v>
      </c>
      <c r="B490" s="312">
        <v>38</v>
      </c>
    </row>
    <row r="491" spans="1:3" s="74" customFormat="1" ht="15" customHeight="1">
      <c r="A491" s="191" t="s">
        <v>760</v>
      </c>
      <c r="B491" s="312">
        <v>8</v>
      </c>
      <c r="C491" s="70"/>
    </row>
    <row r="492" spans="1:2" s="70" customFormat="1" ht="15" customHeight="1">
      <c r="A492" s="191" t="s">
        <v>761</v>
      </c>
      <c r="B492" s="312"/>
    </row>
    <row r="493" spans="1:2" s="70" customFormat="1" ht="15" customHeight="1">
      <c r="A493" s="191" t="s">
        <v>762</v>
      </c>
      <c r="B493" s="312"/>
    </row>
    <row r="494" spans="1:2" s="70" customFormat="1" ht="15" customHeight="1">
      <c r="A494" s="191" t="s">
        <v>763</v>
      </c>
      <c r="B494" s="312">
        <v>15</v>
      </c>
    </row>
    <row r="495" spans="1:2" s="70" customFormat="1" ht="15" customHeight="1">
      <c r="A495" s="190" t="s">
        <v>764</v>
      </c>
      <c r="B495" s="312">
        <f>SUM(B496:B498)</f>
        <v>0</v>
      </c>
    </row>
    <row r="496" spans="1:2" s="70" customFormat="1" ht="15" customHeight="1">
      <c r="A496" s="191" t="s">
        <v>765</v>
      </c>
      <c r="B496" s="312"/>
    </row>
    <row r="497" spans="1:3" s="74" customFormat="1" ht="15" customHeight="1">
      <c r="A497" s="191" t="s">
        <v>766</v>
      </c>
      <c r="B497" s="312"/>
      <c r="C497" s="70"/>
    </row>
    <row r="498" spans="1:2" s="70" customFormat="1" ht="15" customHeight="1">
      <c r="A498" s="191" t="s">
        <v>767</v>
      </c>
      <c r="B498" s="312"/>
    </row>
    <row r="499" spans="1:2" s="70" customFormat="1" ht="15" customHeight="1">
      <c r="A499" s="190" t="s">
        <v>1285</v>
      </c>
      <c r="B499" s="312">
        <f>B500+B501</f>
        <v>0</v>
      </c>
    </row>
    <row r="500" spans="1:2" s="70" customFormat="1" ht="15" customHeight="1">
      <c r="A500" s="191" t="s">
        <v>977</v>
      </c>
      <c r="B500" s="312"/>
    </row>
    <row r="501" spans="1:2" s="70" customFormat="1" ht="15" customHeight="1">
      <c r="A501" s="191" t="s">
        <v>1078</v>
      </c>
      <c r="B501" s="312"/>
    </row>
    <row r="502" spans="1:2" s="70" customFormat="1" ht="15" customHeight="1">
      <c r="A502" s="190" t="s">
        <v>768</v>
      </c>
      <c r="B502" s="338">
        <f>SUM(B503:B506)</f>
        <v>410</v>
      </c>
    </row>
    <row r="503" spans="1:3" s="74" customFormat="1" ht="15" customHeight="1">
      <c r="A503" s="191" t="s">
        <v>769</v>
      </c>
      <c r="B503" s="312"/>
      <c r="C503" s="70"/>
    </row>
    <row r="504" spans="1:2" s="70" customFormat="1" ht="15" customHeight="1">
      <c r="A504" s="191" t="s">
        <v>770</v>
      </c>
      <c r="B504" s="312"/>
    </row>
    <row r="505" spans="1:2" s="70" customFormat="1" ht="15" customHeight="1">
      <c r="A505" s="191" t="s">
        <v>771</v>
      </c>
      <c r="B505" s="312"/>
    </row>
    <row r="506" spans="1:2" s="70" customFormat="1" ht="15" customHeight="1">
      <c r="A506" s="191" t="s">
        <v>772</v>
      </c>
      <c r="B506" s="312">
        <v>410</v>
      </c>
    </row>
    <row r="507" spans="1:2" s="70" customFormat="1" ht="15" customHeight="1">
      <c r="A507" s="190" t="s">
        <v>1378</v>
      </c>
      <c r="B507" s="338">
        <f>SUM(B508,B524,B532,B543,B552,B559)</f>
        <v>1828</v>
      </c>
    </row>
    <row r="508" spans="1:2" s="70" customFormat="1" ht="15" customHeight="1">
      <c r="A508" s="190" t="s">
        <v>1379</v>
      </c>
      <c r="B508" s="338">
        <f>SUM(B509:B523)</f>
        <v>766</v>
      </c>
    </row>
    <row r="509" spans="1:2" s="70" customFormat="1" ht="15" customHeight="1">
      <c r="A509" s="191" t="s">
        <v>534</v>
      </c>
      <c r="B509" s="313">
        <v>56</v>
      </c>
    </row>
    <row r="510" spans="1:2" s="70" customFormat="1" ht="15" customHeight="1">
      <c r="A510" s="191" t="s">
        <v>535</v>
      </c>
      <c r="B510" s="313">
        <v>153</v>
      </c>
    </row>
    <row r="511" spans="1:2" s="70" customFormat="1" ht="15" customHeight="1">
      <c r="A511" s="191" t="s">
        <v>536</v>
      </c>
      <c r="B511" s="313">
        <v>82</v>
      </c>
    </row>
    <row r="512" spans="1:2" s="70" customFormat="1" ht="15" customHeight="1">
      <c r="A512" s="191" t="s">
        <v>773</v>
      </c>
      <c r="B512" s="313">
        <v>22</v>
      </c>
    </row>
    <row r="513" spans="1:2" s="70" customFormat="1" ht="15" customHeight="1">
      <c r="A513" s="191" t="s">
        <v>774</v>
      </c>
      <c r="B513" s="313">
        <v>0</v>
      </c>
    </row>
    <row r="514" spans="1:2" s="70" customFormat="1" ht="15" customHeight="1">
      <c r="A514" s="191" t="s">
        <v>775</v>
      </c>
      <c r="B514" s="313">
        <v>0</v>
      </c>
    </row>
    <row r="515" spans="1:2" s="70" customFormat="1" ht="15" customHeight="1">
      <c r="A515" s="191" t="s">
        <v>776</v>
      </c>
      <c r="B515" s="313">
        <v>7</v>
      </c>
    </row>
    <row r="516" spans="1:2" s="70" customFormat="1" ht="15" customHeight="1">
      <c r="A516" s="191" t="s">
        <v>777</v>
      </c>
      <c r="B516" s="313">
        <v>0</v>
      </c>
    </row>
    <row r="517" spans="1:2" s="70" customFormat="1" ht="15" customHeight="1">
      <c r="A517" s="191" t="s">
        <v>778</v>
      </c>
      <c r="B517" s="313">
        <v>421</v>
      </c>
    </row>
    <row r="518" spans="1:2" s="70" customFormat="1" ht="15" customHeight="1">
      <c r="A518" s="191" t="s">
        <v>1380</v>
      </c>
      <c r="B518" s="313">
        <v>0</v>
      </c>
    </row>
    <row r="519" spans="1:2" s="70" customFormat="1" ht="15" customHeight="1">
      <c r="A519" s="191" t="s">
        <v>779</v>
      </c>
      <c r="B519" s="313">
        <v>0</v>
      </c>
    </row>
    <row r="520" spans="1:2" s="70" customFormat="1" ht="15" customHeight="1">
      <c r="A520" s="191" t="s">
        <v>1381</v>
      </c>
      <c r="B520" s="313">
        <v>0</v>
      </c>
    </row>
    <row r="521" spans="1:2" s="70" customFormat="1" ht="15" customHeight="1">
      <c r="A521" s="191" t="s">
        <v>361</v>
      </c>
      <c r="B521" s="313">
        <v>10</v>
      </c>
    </row>
    <row r="522" spans="1:2" s="70" customFormat="1" ht="15" customHeight="1">
      <c r="A522" s="191" t="s">
        <v>362</v>
      </c>
      <c r="B522" s="313">
        <v>7</v>
      </c>
    </row>
    <row r="523" spans="1:2" s="70" customFormat="1" ht="15" customHeight="1">
      <c r="A523" s="191" t="s">
        <v>1382</v>
      </c>
      <c r="B523" s="313">
        <v>8</v>
      </c>
    </row>
    <row r="524" spans="1:2" s="70" customFormat="1" ht="15" customHeight="1">
      <c r="A524" s="190" t="s">
        <v>780</v>
      </c>
      <c r="B524" s="338">
        <f>SUM(B525:B531)</f>
        <v>5</v>
      </c>
    </row>
    <row r="525" spans="1:2" s="70" customFormat="1" ht="15" customHeight="1">
      <c r="A525" s="191" t="s">
        <v>534</v>
      </c>
      <c r="B525" s="312"/>
    </row>
    <row r="526" spans="1:2" s="70" customFormat="1" ht="15" customHeight="1">
      <c r="A526" s="191" t="s">
        <v>535</v>
      </c>
      <c r="B526" s="312"/>
    </row>
    <row r="527" spans="1:2" s="70" customFormat="1" ht="15" customHeight="1">
      <c r="A527" s="191" t="s">
        <v>536</v>
      </c>
      <c r="B527" s="312"/>
    </row>
    <row r="528" spans="1:2" s="70" customFormat="1" ht="15" customHeight="1">
      <c r="A528" s="191" t="s">
        <v>781</v>
      </c>
      <c r="B528" s="312">
        <v>5</v>
      </c>
    </row>
    <row r="529" spans="1:2" s="70" customFormat="1" ht="15" customHeight="1">
      <c r="A529" s="191" t="s">
        <v>782</v>
      </c>
      <c r="B529" s="312"/>
    </row>
    <row r="530" spans="1:2" s="70" customFormat="1" ht="15" customHeight="1">
      <c r="A530" s="191" t="s">
        <v>783</v>
      </c>
      <c r="B530" s="312"/>
    </row>
    <row r="531" spans="1:3" s="74" customFormat="1" ht="15" customHeight="1">
      <c r="A531" s="191" t="s">
        <v>784</v>
      </c>
      <c r="B531" s="312"/>
      <c r="C531" s="70"/>
    </row>
    <row r="532" spans="1:2" s="70" customFormat="1" ht="15" customHeight="1">
      <c r="A532" s="190" t="s">
        <v>785</v>
      </c>
      <c r="B532" s="338">
        <f>SUM(B533:B542)</f>
        <v>738</v>
      </c>
    </row>
    <row r="533" spans="1:2" s="70" customFormat="1" ht="15" customHeight="1">
      <c r="A533" s="191" t="s">
        <v>534</v>
      </c>
      <c r="B533" s="313">
        <v>0</v>
      </c>
    </row>
    <row r="534" spans="1:2" s="70" customFormat="1" ht="15" customHeight="1">
      <c r="A534" s="191" t="s">
        <v>535</v>
      </c>
      <c r="B534" s="313">
        <v>0</v>
      </c>
    </row>
    <row r="535" spans="1:2" s="70" customFormat="1" ht="15" customHeight="1">
      <c r="A535" s="191" t="s">
        <v>536</v>
      </c>
      <c r="B535" s="313">
        <v>0</v>
      </c>
    </row>
    <row r="536" spans="1:2" s="70" customFormat="1" ht="15" customHeight="1">
      <c r="A536" s="191" t="s">
        <v>786</v>
      </c>
      <c r="B536" s="313">
        <v>0</v>
      </c>
    </row>
    <row r="537" spans="1:2" s="70" customFormat="1" ht="15" customHeight="1">
      <c r="A537" s="191" t="s">
        <v>787</v>
      </c>
      <c r="B537" s="313">
        <v>720</v>
      </c>
    </row>
    <row r="538" spans="1:2" s="70" customFormat="1" ht="15" customHeight="1">
      <c r="A538" s="191" t="s">
        <v>788</v>
      </c>
      <c r="B538" s="313">
        <v>0</v>
      </c>
    </row>
    <row r="539" spans="1:2" s="70" customFormat="1" ht="15" customHeight="1">
      <c r="A539" s="191" t="s">
        <v>789</v>
      </c>
      <c r="B539" s="313">
        <v>0</v>
      </c>
    </row>
    <row r="540" spans="1:2" s="70" customFormat="1" ht="15" customHeight="1">
      <c r="A540" s="191" t="s">
        <v>790</v>
      </c>
      <c r="B540" s="313">
        <v>2</v>
      </c>
    </row>
    <row r="541" spans="1:2" s="70" customFormat="1" ht="15" customHeight="1">
      <c r="A541" s="191" t="s">
        <v>791</v>
      </c>
      <c r="B541" s="313">
        <v>0</v>
      </c>
    </row>
    <row r="542" spans="1:2" s="70" customFormat="1" ht="15" customHeight="1">
      <c r="A542" s="191" t="s">
        <v>792</v>
      </c>
      <c r="B542" s="313">
        <v>16</v>
      </c>
    </row>
    <row r="543" spans="1:8" s="70" customFormat="1" ht="15" customHeight="1">
      <c r="A543" s="190" t="s">
        <v>1383</v>
      </c>
      <c r="B543" s="338">
        <f>SUM(B544:B551)</f>
        <v>33</v>
      </c>
      <c r="G543" s="73"/>
      <c r="H543" s="73"/>
    </row>
    <row r="544" spans="1:2" s="70" customFormat="1" ht="15" customHeight="1">
      <c r="A544" s="191" t="s">
        <v>534</v>
      </c>
      <c r="B544" s="312"/>
    </row>
    <row r="545" spans="1:2" s="70" customFormat="1" ht="15" customHeight="1">
      <c r="A545" s="191" t="s">
        <v>535</v>
      </c>
      <c r="B545" s="312"/>
    </row>
    <row r="546" spans="1:2" s="70" customFormat="1" ht="15" customHeight="1">
      <c r="A546" s="191" t="s">
        <v>536</v>
      </c>
      <c r="B546" s="312"/>
    </row>
    <row r="547" spans="1:2" s="70" customFormat="1" ht="15" customHeight="1">
      <c r="A547" s="191" t="s">
        <v>796</v>
      </c>
      <c r="B547" s="312"/>
    </row>
    <row r="548" spans="1:2" s="70" customFormat="1" ht="15" customHeight="1">
      <c r="A548" s="191" t="s">
        <v>797</v>
      </c>
      <c r="B548" s="312"/>
    </row>
    <row r="549" spans="1:2" s="70" customFormat="1" ht="15" customHeight="1">
      <c r="A549" s="191" t="s">
        <v>798</v>
      </c>
      <c r="B549" s="312"/>
    </row>
    <row r="550" spans="1:2" s="70" customFormat="1" ht="15" customHeight="1">
      <c r="A550" s="191" t="s">
        <v>795</v>
      </c>
      <c r="B550" s="312">
        <v>33</v>
      </c>
    </row>
    <row r="551" spans="1:2" s="70" customFormat="1" ht="15" customHeight="1">
      <c r="A551" s="191" t="s">
        <v>1384</v>
      </c>
      <c r="B551" s="312"/>
    </row>
    <row r="552" spans="1:2" s="70" customFormat="1" ht="15" customHeight="1">
      <c r="A552" s="190" t="s">
        <v>1385</v>
      </c>
      <c r="B552" s="312">
        <f>SUM(B553:B558)</f>
        <v>0</v>
      </c>
    </row>
    <row r="553" spans="1:2" s="70" customFormat="1" ht="15" customHeight="1">
      <c r="A553" s="191" t="s">
        <v>534</v>
      </c>
      <c r="B553" s="312"/>
    </row>
    <row r="554" spans="1:2" s="70" customFormat="1" ht="15" customHeight="1">
      <c r="A554" s="191" t="s">
        <v>535</v>
      </c>
      <c r="B554" s="312"/>
    </row>
    <row r="555" spans="1:2" s="70" customFormat="1" ht="15" customHeight="1">
      <c r="A555" s="191" t="s">
        <v>536</v>
      </c>
      <c r="B555" s="312"/>
    </row>
    <row r="556" spans="1:2" s="70" customFormat="1" ht="15" customHeight="1">
      <c r="A556" s="191" t="s">
        <v>793</v>
      </c>
      <c r="B556" s="312"/>
    </row>
    <row r="557" spans="1:2" s="70" customFormat="1" ht="15" customHeight="1">
      <c r="A557" s="191" t="s">
        <v>794</v>
      </c>
      <c r="B557" s="312"/>
    </row>
    <row r="558" spans="1:2" s="70" customFormat="1" ht="15" customHeight="1">
      <c r="A558" s="191" t="s">
        <v>1386</v>
      </c>
      <c r="B558" s="312"/>
    </row>
    <row r="559" spans="1:2" s="70" customFormat="1" ht="15" customHeight="1">
      <c r="A559" s="190" t="s">
        <v>1387</v>
      </c>
      <c r="B559" s="338">
        <f>SUM(B560:B562)</f>
        <v>286</v>
      </c>
    </row>
    <row r="560" spans="1:2" s="70" customFormat="1" ht="15" customHeight="1">
      <c r="A560" s="191" t="s">
        <v>799</v>
      </c>
      <c r="B560" s="312"/>
    </row>
    <row r="561" spans="1:2" s="70" customFormat="1" ht="15" customHeight="1">
      <c r="A561" s="191" t="s">
        <v>169</v>
      </c>
      <c r="B561" s="312"/>
    </row>
    <row r="562" spans="1:2" s="70" customFormat="1" ht="15" customHeight="1">
      <c r="A562" s="191" t="s">
        <v>1388</v>
      </c>
      <c r="B562" s="312">
        <v>286</v>
      </c>
    </row>
    <row r="563" spans="1:2" s="70" customFormat="1" ht="15" customHeight="1">
      <c r="A563" s="190" t="s">
        <v>1036</v>
      </c>
      <c r="B563" s="338">
        <f>B564+B578+B586+B588+B597+B601+B611+B619+B626+B633+B642+B647+B650+B653+B656+B659+B662+B666+B671+B679</f>
        <v>19902</v>
      </c>
    </row>
    <row r="564" spans="1:2" s="70" customFormat="1" ht="15" customHeight="1">
      <c r="A564" s="190" t="s">
        <v>800</v>
      </c>
      <c r="B564" s="338">
        <f>SUM(B565:B577)</f>
        <v>455</v>
      </c>
    </row>
    <row r="565" spans="1:3" s="74" customFormat="1" ht="15" customHeight="1">
      <c r="A565" s="191" t="s">
        <v>534</v>
      </c>
      <c r="B565" s="313">
        <v>292</v>
      </c>
      <c r="C565" s="70"/>
    </row>
    <row r="566" spans="1:2" s="70" customFormat="1" ht="15" customHeight="1">
      <c r="A566" s="191" t="s">
        <v>535</v>
      </c>
      <c r="B566" s="313">
        <v>0</v>
      </c>
    </row>
    <row r="567" spans="1:2" s="70" customFormat="1" ht="15" customHeight="1">
      <c r="A567" s="191" t="s">
        <v>536</v>
      </c>
      <c r="B567" s="313">
        <v>25</v>
      </c>
    </row>
    <row r="568" spans="1:2" s="70" customFormat="1" ht="15" customHeight="1">
      <c r="A568" s="191" t="s">
        <v>801</v>
      </c>
      <c r="B568" s="313">
        <v>53</v>
      </c>
    </row>
    <row r="569" spans="1:2" s="70" customFormat="1" ht="15" customHeight="1">
      <c r="A569" s="191" t="s">
        <v>802</v>
      </c>
      <c r="B569" s="313">
        <v>11</v>
      </c>
    </row>
    <row r="570" spans="1:2" s="70" customFormat="1" ht="15" customHeight="1">
      <c r="A570" s="191" t="s">
        <v>803</v>
      </c>
      <c r="B570" s="313">
        <v>0</v>
      </c>
    </row>
    <row r="571" spans="1:2" s="70" customFormat="1" ht="15" customHeight="1">
      <c r="A571" s="191" t="s">
        <v>804</v>
      </c>
      <c r="B571" s="313">
        <v>0</v>
      </c>
    </row>
    <row r="572" spans="1:2" s="70" customFormat="1" ht="15" customHeight="1">
      <c r="A572" s="191" t="s">
        <v>574</v>
      </c>
      <c r="B572" s="313">
        <v>21</v>
      </c>
    </row>
    <row r="573" spans="1:2" s="70" customFormat="1" ht="15" customHeight="1">
      <c r="A573" s="191" t="s">
        <v>805</v>
      </c>
      <c r="B573" s="313">
        <v>18</v>
      </c>
    </row>
    <row r="574" spans="1:2" s="70" customFormat="1" ht="15" customHeight="1">
      <c r="A574" s="191" t="s">
        <v>806</v>
      </c>
      <c r="B574" s="313">
        <v>0</v>
      </c>
    </row>
    <row r="575" spans="1:2" s="70" customFormat="1" ht="15" customHeight="1">
      <c r="A575" s="191" t="s">
        <v>807</v>
      </c>
      <c r="B575" s="313">
        <v>8</v>
      </c>
    </row>
    <row r="576" spans="1:2" s="70" customFormat="1" ht="15" customHeight="1">
      <c r="A576" s="191" t="s">
        <v>1286</v>
      </c>
      <c r="B576" s="313">
        <v>15</v>
      </c>
    </row>
    <row r="577" spans="1:2" s="70" customFormat="1" ht="15" customHeight="1">
      <c r="A577" s="191" t="s">
        <v>808</v>
      </c>
      <c r="B577" s="313">
        <v>12</v>
      </c>
    </row>
    <row r="578" spans="1:2" s="70" customFormat="1" ht="15" customHeight="1">
      <c r="A578" s="190" t="s">
        <v>809</v>
      </c>
      <c r="B578" s="338">
        <f>SUM(B579:B585)</f>
        <v>826</v>
      </c>
    </row>
    <row r="579" spans="1:2" s="70" customFormat="1" ht="15" customHeight="1">
      <c r="A579" s="191" t="s">
        <v>534</v>
      </c>
      <c r="B579" s="313">
        <v>243</v>
      </c>
    </row>
    <row r="580" spans="1:2" s="70" customFormat="1" ht="15" customHeight="1">
      <c r="A580" s="191" t="s">
        <v>535</v>
      </c>
      <c r="B580" s="313">
        <v>5</v>
      </c>
    </row>
    <row r="581" spans="1:2" s="70" customFormat="1" ht="15" customHeight="1">
      <c r="A581" s="191" t="s">
        <v>536</v>
      </c>
      <c r="B581" s="313">
        <v>96</v>
      </c>
    </row>
    <row r="582" spans="1:3" s="74" customFormat="1" ht="15" customHeight="1">
      <c r="A582" s="191" t="s">
        <v>811</v>
      </c>
      <c r="B582" s="313">
        <v>8</v>
      </c>
      <c r="C582" s="70"/>
    </row>
    <row r="583" spans="1:2" s="70" customFormat="1" ht="15" customHeight="1">
      <c r="A583" s="191" t="s">
        <v>812</v>
      </c>
      <c r="B583" s="313">
        <v>21</v>
      </c>
    </row>
    <row r="584" spans="1:2" s="70" customFormat="1" ht="15" customHeight="1">
      <c r="A584" s="191" t="s">
        <v>813</v>
      </c>
      <c r="B584" s="313">
        <v>276</v>
      </c>
    </row>
    <row r="585" spans="1:2" s="70" customFormat="1" ht="15" customHeight="1">
      <c r="A585" s="191" t="s">
        <v>815</v>
      </c>
      <c r="B585" s="313">
        <v>177</v>
      </c>
    </row>
    <row r="586" spans="1:3" s="74" customFormat="1" ht="15" customHeight="1">
      <c r="A586" s="190" t="s">
        <v>978</v>
      </c>
      <c r="B586" s="312">
        <f>B587</f>
        <v>0</v>
      </c>
      <c r="C586" s="70"/>
    </row>
    <row r="587" spans="1:2" s="70" customFormat="1" ht="15" customHeight="1">
      <c r="A587" s="191" t="s">
        <v>1079</v>
      </c>
      <c r="B587" s="312"/>
    </row>
    <row r="588" spans="1:2" s="70" customFormat="1" ht="15" customHeight="1">
      <c r="A588" s="190" t="s">
        <v>819</v>
      </c>
      <c r="B588" s="338">
        <f>SUM(B589:B596)</f>
        <v>6503</v>
      </c>
    </row>
    <row r="589" spans="1:2" s="70" customFormat="1" ht="15" customHeight="1">
      <c r="A589" s="191" t="s">
        <v>820</v>
      </c>
      <c r="B589" s="313">
        <v>0</v>
      </c>
    </row>
    <row r="590" spans="1:2" s="70" customFormat="1" ht="15" customHeight="1">
      <c r="A590" s="191" t="s">
        <v>821</v>
      </c>
      <c r="B590" s="313">
        <v>4</v>
      </c>
    </row>
    <row r="591" spans="1:2" s="70" customFormat="1" ht="15" customHeight="1">
      <c r="A591" s="191" t="s">
        <v>822</v>
      </c>
      <c r="B591" s="313">
        <v>0</v>
      </c>
    </row>
    <row r="592" spans="1:8" s="70" customFormat="1" ht="15" customHeight="1">
      <c r="A592" s="191" t="s">
        <v>823</v>
      </c>
      <c r="B592" s="313">
        <v>918</v>
      </c>
      <c r="E592" s="73"/>
      <c r="G592" s="73"/>
      <c r="H592" s="73"/>
    </row>
    <row r="593" spans="1:2" s="70" customFormat="1" ht="15" customHeight="1">
      <c r="A593" s="191" t="s">
        <v>1253</v>
      </c>
      <c r="B593" s="313">
        <v>5254</v>
      </c>
    </row>
    <row r="594" spans="1:2" s="70" customFormat="1" ht="15" customHeight="1">
      <c r="A594" s="191" t="s">
        <v>1254</v>
      </c>
      <c r="B594" s="313">
        <v>327</v>
      </c>
    </row>
    <row r="595" spans="1:2" s="70" customFormat="1" ht="15" customHeight="1">
      <c r="A595" s="191" t="s">
        <v>1255</v>
      </c>
      <c r="B595" s="313">
        <v>0</v>
      </c>
    </row>
    <row r="596" spans="1:2" s="70" customFormat="1" ht="15" customHeight="1">
      <c r="A596" s="191" t="s">
        <v>824</v>
      </c>
      <c r="B596" s="313">
        <v>0</v>
      </c>
    </row>
    <row r="597" spans="1:2" s="70" customFormat="1" ht="15" customHeight="1">
      <c r="A597" s="190" t="s">
        <v>825</v>
      </c>
      <c r="B597" s="338">
        <f>SUM(B598:B600)</f>
        <v>198</v>
      </c>
    </row>
    <row r="598" spans="1:2" s="70" customFormat="1" ht="15" customHeight="1">
      <c r="A598" s="191" t="s">
        <v>826</v>
      </c>
      <c r="B598" s="312"/>
    </row>
    <row r="599" spans="1:2" s="70" customFormat="1" ht="15" customHeight="1">
      <c r="A599" s="191" t="s">
        <v>827</v>
      </c>
      <c r="B599" s="312"/>
    </row>
    <row r="600" spans="1:2" s="70" customFormat="1" ht="15" customHeight="1">
      <c r="A600" s="191" t="s">
        <v>828</v>
      </c>
      <c r="B600" s="312">
        <v>198</v>
      </c>
    </row>
    <row r="601" spans="1:2" s="70" customFormat="1" ht="15" customHeight="1">
      <c r="A601" s="190" t="s">
        <v>829</v>
      </c>
      <c r="B601" s="338">
        <f>SUM(B602:B610)</f>
        <v>2740</v>
      </c>
    </row>
    <row r="602" spans="1:2" s="70" customFormat="1" ht="15" customHeight="1">
      <c r="A602" s="191" t="s">
        <v>1080</v>
      </c>
      <c r="B602" s="312"/>
    </row>
    <row r="603" spans="1:2" s="70" customFormat="1" ht="15" customHeight="1">
      <c r="A603" s="191" t="s">
        <v>830</v>
      </c>
      <c r="B603" s="312"/>
    </row>
    <row r="604" spans="1:2" s="70" customFormat="1" ht="15" customHeight="1">
      <c r="A604" s="191" t="s">
        <v>831</v>
      </c>
      <c r="B604" s="312"/>
    </row>
    <row r="605" spans="1:2" s="70" customFormat="1" ht="15" customHeight="1">
      <c r="A605" s="191" t="s">
        <v>832</v>
      </c>
      <c r="B605" s="312"/>
    </row>
    <row r="606" spans="1:2" s="70" customFormat="1" ht="15" customHeight="1">
      <c r="A606" s="191" t="s">
        <v>833</v>
      </c>
      <c r="B606" s="312"/>
    </row>
    <row r="607" spans="1:8" s="70" customFormat="1" ht="15" customHeight="1">
      <c r="A607" s="191" t="s">
        <v>834</v>
      </c>
      <c r="B607" s="312"/>
      <c r="E607" s="73"/>
      <c r="G607" s="73"/>
      <c r="H607" s="73"/>
    </row>
    <row r="608" spans="1:2" s="70" customFormat="1" ht="15" customHeight="1">
      <c r="A608" s="191" t="s">
        <v>835</v>
      </c>
      <c r="B608" s="312"/>
    </row>
    <row r="609" spans="1:2" s="70" customFormat="1" ht="15" customHeight="1">
      <c r="A609" s="191" t="s">
        <v>1081</v>
      </c>
      <c r="B609" s="312"/>
    </row>
    <row r="610" spans="1:2" s="70" customFormat="1" ht="15" customHeight="1">
      <c r="A610" s="191" t="s">
        <v>836</v>
      </c>
      <c r="B610" s="312">
        <v>2740</v>
      </c>
    </row>
    <row r="611" spans="1:2" s="70" customFormat="1" ht="15" customHeight="1">
      <c r="A611" s="190" t="s">
        <v>837</v>
      </c>
      <c r="B611" s="338">
        <f>SUM(B612:B618)</f>
        <v>1730</v>
      </c>
    </row>
    <row r="612" spans="1:2" s="70" customFormat="1" ht="15" customHeight="1">
      <c r="A612" s="191" t="s">
        <v>838</v>
      </c>
      <c r="B612" s="313">
        <v>417</v>
      </c>
    </row>
    <row r="613" spans="1:2" s="70" customFormat="1" ht="15" customHeight="1">
      <c r="A613" s="191" t="s">
        <v>839</v>
      </c>
      <c r="B613" s="313">
        <v>770</v>
      </c>
    </row>
    <row r="614" spans="1:2" s="70" customFormat="1" ht="15" customHeight="1">
      <c r="A614" s="191" t="s">
        <v>840</v>
      </c>
      <c r="B614" s="313">
        <v>0</v>
      </c>
    </row>
    <row r="615" spans="1:5" s="70" customFormat="1" ht="15" customHeight="1">
      <c r="A615" s="191" t="s">
        <v>841</v>
      </c>
      <c r="B615" s="313">
        <v>0</v>
      </c>
      <c r="E615" s="73"/>
    </row>
    <row r="616" spans="1:2" s="70" customFormat="1" ht="15" customHeight="1">
      <c r="A616" s="191" t="s">
        <v>842</v>
      </c>
      <c r="B616" s="313">
        <v>395</v>
      </c>
    </row>
    <row r="617" spans="1:2" s="70" customFormat="1" ht="15" customHeight="1">
      <c r="A617" s="191" t="s">
        <v>843</v>
      </c>
      <c r="B617" s="313">
        <v>0</v>
      </c>
    </row>
    <row r="618" spans="1:2" s="70" customFormat="1" ht="15" customHeight="1">
      <c r="A618" s="191" t="s">
        <v>844</v>
      </c>
      <c r="B618" s="313">
        <v>148</v>
      </c>
    </row>
    <row r="619" spans="1:2" s="70" customFormat="1" ht="15" customHeight="1">
      <c r="A619" s="190" t="s">
        <v>845</v>
      </c>
      <c r="B619" s="338">
        <f>SUM(B620:B625)</f>
        <v>302</v>
      </c>
    </row>
    <row r="620" spans="1:8" s="70" customFormat="1" ht="15" customHeight="1">
      <c r="A620" s="191" t="s">
        <v>1287</v>
      </c>
      <c r="B620" s="313">
        <v>50</v>
      </c>
      <c r="E620" s="73"/>
      <c r="G620" s="73"/>
      <c r="H620" s="73"/>
    </row>
    <row r="621" spans="1:2" s="70" customFormat="1" ht="15" customHeight="1">
      <c r="A621" s="191" t="s">
        <v>846</v>
      </c>
      <c r="B621" s="313">
        <v>0</v>
      </c>
    </row>
    <row r="622" spans="1:3" s="74" customFormat="1" ht="15" customHeight="1">
      <c r="A622" s="191" t="s">
        <v>847</v>
      </c>
      <c r="B622" s="313">
        <v>0</v>
      </c>
      <c r="C622" s="70"/>
    </row>
    <row r="623" spans="1:2" s="70" customFormat="1" ht="15" customHeight="1">
      <c r="A623" s="191" t="s">
        <v>170</v>
      </c>
      <c r="B623" s="313">
        <v>5</v>
      </c>
    </row>
    <row r="624" spans="1:2" s="70" customFormat="1" ht="15" customHeight="1">
      <c r="A624" s="191" t="s">
        <v>594</v>
      </c>
      <c r="B624" s="313">
        <v>41</v>
      </c>
    </row>
    <row r="625" spans="1:8" s="70" customFormat="1" ht="15" customHeight="1">
      <c r="A625" s="191" t="s">
        <v>848</v>
      </c>
      <c r="B625" s="313">
        <v>206</v>
      </c>
      <c r="E625" s="73"/>
      <c r="G625" s="73"/>
      <c r="H625" s="73"/>
    </row>
    <row r="626" spans="1:2" s="70" customFormat="1" ht="15" customHeight="1">
      <c r="A626" s="190" t="s">
        <v>849</v>
      </c>
      <c r="B626" s="338">
        <f>SUM(B627:B632)</f>
        <v>644</v>
      </c>
    </row>
    <row r="627" spans="1:2" s="70" customFormat="1" ht="15" customHeight="1">
      <c r="A627" s="191" t="s">
        <v>850</v>
      </c>
      <c r="B627" s="313">
        <v>3</v>
      </c>
    </row>
    <row r="628" spans="1:3" s="74" customFormat="1" ht="15" customHeight="1">
      <c r="A628" s="191" t="s">
        <v>851</v>
      </c>
      <c r="B628" s="313">
        <v>572</v>
      </c>
      <c r="C628" s="70"/>
    </row>
    <row r="629" spans="1:2" s="70" customFormat="1" ht="15" customHeight="1">
      <c r="A629" s="191" t="s">
        <v>852</v>
      </c>
      <c r="B629" s="313">
        <v>0</v>
      </c>
    </row>
    <row r="630" spans="1:2" s="70" customFormat="1" ht="15" customHeight="1">
      <c r="A630" s="191" t="s">
        <v>853</v>
      </c>
      <c r="B630" s="313">
        <v>4</v>
      </c>
    </row>
    <row r="631" spans="1:2" s="70" customFormat="1" ht="15" customHeight="1">
      <c r="A631" s="191" t="s">
        <v>854</v>
      </c>
      <c r="B631" s="313">
        <v>0</v>
      </c>
    </row>
    <row r="632" spans="1:3" s="74" customFormat="1" ht="15" customHeight="1">
      <c r="A632" s="191" t="s">
        <v>855</v>
      </c>
      <c r="B632" s="313">
        <v>65</v>
      </c>
      <c r="C632" s="70"/>
    </row>
    <row r="633" spans="1:7" s="70" customFormat="1" ht="15" customHeight="1">
      <c r="A633" s="190" t="s">
        <v>856</v>
      </c>
      <c r="B633" s="338">
        <f>SUM(B634:B641)</f>
        <v>807</v>
      </c>
      <c r="E633" s="73"/>
      <c r="G633" s="73"/>
    </row>
    <row r="634" spans="1:2" s="70" customFormat="1" ht="15" customHeight="1">
      <c r="A634" s="191" t="s">
        <v>534</v>
      </c>
      <c r="B634" s="313">
        <v>77</v>
      </c>
    </row>
    <row r="635" spans="1:2" s="70" customFormat="1" ht="15" customHeight="1">
      <c r="A635" s="191" t="s">
        <v>535</v>
      </c>
      <c r="B635" s="313">
        <v>44</v>
      </c>
    </row>
    <row r="636" spans="1:2" s="70" customFormat="1" ht="15" customHeight="1">
      <c r="A636" s="191" t="s">
        <v>536</v>
      </c>
      <c r="B636" s="313">
        <v>0</v>
      </c>
    </row>
    <row r="637" spans="1:2" s="70" customFormat="1" ht="15" customHeight="1">
      <c r="A637" s="191" t="s">
        <v>857</v>
      </c>
      <c r="B637" s="313">
        <v>93</v>
      </c>
    </row>
    <row r="638" spans="1:2" s="70" customFormat="1" ht="15" customHeight="1">
      <c r="A638" s="191" t="s">
        <v>858</v>
      </c>
      <c r="B638" s="313">
        <v>49</v>
      </c>
    </row>
    <row r="639" spans="1:2" s="70" customFormat="1" ht="15" customHeight="1">
      <c r="A639" s="191" t="s">
        <v>859</v>
      </c>
      <c r="B639" s="313">
        <v>17</v>
      </c>
    </row>
    <row r="640" spans="1:2" s="70" customFormat="1" ht="15" customHeight="1">
      <c r="A640" s="191" t="s">
        <v>0</v>
      </c>
      <c r="B640" s="313">
        <v>247</v>
      </c>
    </row>
    <row r="641" spans="1:2" s="70" customFormat="1" ht="15" customHeight="1">
      <c r="A641" s="191" t="s">
        <v>860</v>
      </c>
      <c r="B641" s="313">
        <v>280</v>
      </c>
    </row>
    <row r="642" spans="1:5" s="70" customFormat="1" ht="15" customHeight="1">
      <c r="A642" s="190" t="s">
        <v>865</v>
      </c>
      <c r="B642" s="312">
        <f>SUM(B643:B646)</f>
        <v>0</v>
      </c>
      <c r="E642" s="73"/>
    </row>
    <row r="643" spans="1:7" s="70" customFormat="1" ht="15" customHeight="1">
      <c r="A643" s="191" t="s">
        <v>534</v>
      </c>
      <c r="B643" s="312"/>
      <c r="G643" s="73"/>
    </row>
    <row r="644" spans="1:2" s="70" customFormat="1" ht="15" customHeight="1">
      <c r="A644" s="191" t="s">
        <v>535</v>
      </c>
      <c r="B644" s="312"/>
    </row>
    <row r="645" spans="1:2" s="70" customFormat="1" ht="15" customHeight="1">
      <c r="A645" s="191" t="s">
        <v>536</v>
      </c>
      <c r="B645" s="312"/>
    </row>
    <row r="646" spans="1:3" s="74" customFormat="1" ht="15" customHeight="1">
      <c r="A646" s="191" t="s">
        <v>866</v>
      </c>
      <c r="B646" s="312"/>
      <c r="C646" s="70"/>
    </row>
    <row r="647" spans="1:2" s="70" customFormat="1" ht="15" customHeight="1">
      <c r="A647" s="190" t="s">
        <v>999</v>
      </c>
      <c r="B647" s="338">
        <f>SUM(B648:B649)</f>
        <v>886</v>
      </c>
    </row>
    <row r="648" spans="1:2" s="70" customFormat="1" ht="15" customHeight="1">
      <c r="A648" s="191" t="s">
        <v>1000</v>
      </c>
      <c r="B648" s="313">
        <v>878</v>
      </c>
    </row>
    <row r="649" spans="1:2" s="70" customFormat="1" ht="15" customHeight="1">
      <c r="A649" s="191" t="s">
        <v>867</v>
      </c>
      <c r="B649" s="313">
        <v>8</v>
      </c>
    </row>
    <row r="650" spans="1:2" s="70" customFormat="1" ht="15" customHeight="1">
      <c r="A650" s="190" t="s">
        <v>1001</v>
      </c>
      <c r="B650" s="338">
        <f>SUM(B651:B652)</f>
        <v>53</v>
      </c>
    </row>
    <row r="651" spans="1:2" s="70" customFormat="1" ht="15" customHeight="1">
      <c r="A651" s="191" t="s">
        <v>1002</v>
      </c>
      <c r="B651" s="312">
        <v>53</v>
      </c>
    </row>
    <row r="652" spans="1:2" s="70" customFormat="1" ht="15" customHeight="1">
      <c r="A652" s="191" t="s">
        <v>1003</v>
      </c>
      <c r="B652" s="312"/>
    </row>
    <row r="653" spans="1:2" s="70" customFormat="1" ht="15" customHeight="1">
      <c r="A653" s="190" t="s">
        <v>1</v>
      </c>
      <c r="B653" s="338">
        <f>SUM(B654:B655)</f>
        <v>70</v>
      </c>
    </row>
    <row r="654" spans="1:3" s="74" customFormat="1" ht="15" customHeight="1">
      <c r="A654" s="191" t="s">
        <v>2</v>
      </c>
      <c r="B654" s="313">
        <v>42</v>
      </c>
      <c r="C654" s="70"/>
    </row>
    <row r="655" spans="1:2" s="70" customFormat="1" ht="15" customHeight="1">
      <c r="A655" s="191" t="s">
        <v>3</v>
      </c>
      <c r="B655" s="313">
        <v>28</v>
      </c>
    </row>
    <row r="656" spans="1:2" s="70" customFormat="1" ht="15" customHeight="1">
      <c r="A656" s="190" t="s">
        <v>868</v>
      </c>
      <c r="B656" s="312">
        <f>SUM(B657:B658)</f>
        <v>0</v>
      </c>
    </row>
    <row r="657" spans="1:2" s="70" customFormat="1" ht="15" customHeight="1">
      <c r="A657" s="191" t="s">
        <v>1389</v>
      </c>
      <c r="B657" s="312"/>
    </row>
    <row r="658" spans="1:2" s="70" customFormat="1" ht="15" customHeight="1">
      <c r="A658" s="191" t="s">
        <v>869</v>
      </c>
      <c r="B658" s="312"/>
    </row>
    <row r="659" spans="1:2" s="70" customFormat="1" ht="15" customHeight="1">
      <c r="A659" s="190" t="s">
        <v>1004</v>
      </c>
      <c r="B659" s="338">
        <f>SUM(B660:B661)</f>
        <v>138</v>
      </c>
    </row>
    <row r="660" spans="1:3" s="74" customFormat="1" ht="15" customHeight="1">
      <c r="A660" s="191" t="s">
        <v>1005</v>
      </c>
      <c r="B660" s="312">
        <v>135</v>
      </c>
      <c r="C660" s="70"/>
    </row>
    <row r="661" spans="1:2" s="70" customFormat="1" ht="15" customHeight="1">
      <c r="A661" s="191" t="s">
        <v>1006</v>
      </c>
      <c r="B661" s="312">
        <v>3</v>
      </c>
    </row>
    <row r="662" spans="1:2" s="70" customFormat="1" ht="15" customHeight="1">
      <c r="A662" s="190" t="s">
        <v>4</v>
      </c>
      <c r="B662" s="338">
        <f>SUM(B663:B665)</f>
        <v>24</v>
      </c>
    </row>
    <row r="663" spans="1:2" s="70" customFormat="1" ht="15" customHeight="1">
      <c r="A663" s="191" t="s">
        <v>5</v>
      </c>
      <c r="B663" s="312"/>
    </row>
    <row r="664" spans="1:2" s="70" customFormat="1" ht="15" customHeight="1">
      <c r="A664" s="191" t="s">
        <v>998</v>
      </c>
      <c r="B664" s="312">
        <v>24</v>
      </c>
    </row>
    <row r="665" spans="1:2" s="70" customFormat="1" ht="15" customHeight="1">
      <c r="A665" s="191" t="s">
        <v>6</v>
      </c>
      <c r="B665" s="312"/>
    </row>
    <row r="666" spans="1:2" s="70" customFormat="1" ht="15" customHeight="1">
      <c r="A666" s="190" t="s">
        <v>7</v>
      </c>
      <c r="B666" s="312">
        <f>SUM(B667:B670)</f>
        <v>0</v>
      </c>
    </row>
    <row r="667" spans="1:3" s="74" customFormat="1" ht="15" customHeight="1">
      <c r="A667" s="191" t="s">
        <v>816</v>
      </c>
      <c r="B667" s="312"/>
      <c r="C667" s="70"/>
    </row>
    <row r="668" spans="1:2" s="70" customFormat="1" ht="15" customHeight="1">
      <c r="A668" s="191" t="s">
        <v>817</v>
      </c>
      <c r="B668" s="312"/>
    </row>
    <row r="669" spans="1:2" s="70" customFormat="1" ht="15" customHeight="1">
      <c r="A669" s="191" t="s">
        <v>818</v>
      </c>
      <c r="B669" s="312"/>
    </row>
    <row r="670" spans="1:2" s="70" customFormat="1" ht="15" customHeight="1">
      <c r="A670" s="191" t="s">
        <v>8</v>
      </c>
      <c r="B670" s="312"/>
    </row>
    <row r="671" spans="1:2" s="70" customFormat="1" ht="15" customHeight="1">
      <c r="A671" s="190" t="s">
        <v>1390</v>
      </c>
      <c r="B671" s="338">
        <f>SUM(B672:B678)</f>
        <v>191</v>
      </c>
    </row>
    <row r="672" spans="1:2" s="70" customFormat="1" ht="15" customHeight="1">
      <c r="A672" s="191" t="s">
        <v>534</v>
      </c>
      <c r="B672" s="313">
        <v>45</v>
      </c>
    </row>
    <row r="673" spans="1:2" s="70" customFormat="1" ht="15" customHeight="1">
      <c r="A673" s="191" t="s">
        <v>535</v>
      </c>
      <c r="B673" s="313">
        <v>13</v>
      </c>
    </row>
    <row r="674" spans="1:2" s="70" customFormat="1" ht="15" customHeight="1">
      <c r="A674" s="191" t="s">
        <v>536</v>
      </c>
      <c r="B674" s="313">
        <v>0</v>
      </c>
    </row>
    <row r="675" spans="1:3" s="74" customFormat="1" ht="15" customHeight="1">
      <c r="A675" s="191" t="s">
        <v>810</v>
      </c>
      <c r="B675" s="313">
        <v>99</v>
      </c>
      <c r="C675" s="70"/>
    </row>
    <row r="676" spans="1:2" s="70" customFormat="1" ht="15" customHeight="1">
      <c r="A676" s="191" t="s">
        <v>814</v>
      </c>
      <c r="B676" s="313">
        <v>0</v>
      </c>
    </row>
    <row r="677" spans="1:2" s="70" customFormat="1" ht="15" customHeight="1">
      <c r="A677" s="191" t="s">
        <v>542</v>
      </c>
      <c r="B677" s="313">
        <v>10</v>
      </c>
    </row>
    <row r="678" spans="1:2" s="70" customFormat="1" ht="15" customHeight="1">
      <c r="A678" s="191" t="s">
        <v>1391</v>
      </c>
      <c r="B678" s="313">
        <v>24</v>
      </c>
    </row>
    <row r="679" spans="1:2" s="70" customFormat="1" ht="15" customHeight="1">
      <c r="A679" s="190" t="s">
        <v>1392</v>
      </c>
      <c r="B679" s="338">
        <f>B680</f>
        <v>4335</v>
      </c>
    </row>
    <row r="680" spans="1:3" s="74" customFormat="1" ht="15" customHeight="1">
      <c r="A680" s="191" t="s">
        <v>1393</v>
      </c>
      <c r="B680" s="312">
        <v>4335</v>
      </c>
      <c r="C680" s="70"/>
    </row>
    <row r="681" spans="1:2" s="70" customFormat="1" ht="15" customHeight="1">
      <c r="A681" s="190" t="s">
        <v>1394</v>
      </c>
      <c r="B681" s="338">
        <f>B682+B687+B700+B704+B716+B719+B723+B728+B732+B736+B739+B748+B750</f>
        <v>18001</v>
      </c>
    </row>
    <row r="682" spans="1:2" s="70" customFormat="1" ht="15" customHeight="1">
      <c r="A682" s="190" t="s">
        <v>1395</v>
      </c>
      <c r="B682" s="338">
        <f>SUM(B683:B686)</f>
        <v>644</v>
      </c>
    </row>
    <row r="683" spans="1:8" s="70" customFormat="1" ht="15" customHeight="1">
      <c r="A683" s="191" t="s">
        <v>534</v>
      </c>
      <c r="B683" s="313">
        <v>377</v>
      </c>
      <c r="E683" s="73"/>
      <c r="G683" s="73"/>
      <c r="H683" s="73"/>
    </row>
    <row r="684" spans="1:8" s="70" customFormat="1" ht="15" customHeight="1">
      <c r="A684" s="191" t="s">
        <v>535</v>
      </c>
      <c r="B684" s="313">
        <v>45</v>
      </c>
      <c r="E684" s="73"/>
      <c r="H684" s="73"/>
    </row>
    <row r="685" spans="1:7" s="74" customFormat="1" ht="15" customHeight="1">
      <c r="A685" s="191" t="s">
        <v>536</v>
      </c>
      <c r="B685" s="313">
        <v>37</v>
      </c>
      <c r="C685" s="70"/>
      <c r="G685" s="75"/>
    </row>
    <row r="686" spans="1:2" s="70" customFormat="1" ht="15" customHeight="1">
      <c r="A686" s="191" t="s">
        <v>1396</v>
      </c>
      <c r="B686" s="313">
        <v>185</v>
      </c>
    </row>
    <row r="687" spans="1:2" s="70" customFormat="1" ht="15" customHeight="1">
      <c r="A687" s="190" t="s">
        <v>870</v>
      </c>
      <c r="B687" s="312">
        <f>SUM(B688:B699)</f>
        <v>0</v>
      </c>
    </row>
    <row r="688" spans="1:3" s="74" customFormat="1" ht="15" customHeight="1">
      <c r="A688" s="191" t="s">
        <v>871</v>
      </c>
      <c r="B688" s="312"/>
      <c r="C688" s="70"/>
    </row>
    <row r="689" spans="1:8" s="70" customFormat="1" ht="15" customHeight="1">
      <c r="A689" s="191" t="s">
        <v>171</v>
      </c>
      <c r="B689" s="312"/>
      <c r="H689" s="73"/>
    </row>
    <row r="690" spans="1:2" s="70" customFormat="1" ht="15" customHeight="1">
      <c r="A690" s="191" t="s">
        <v>872</v>
      </c>
      <c r="B690" s="312"/>
    </row>
    <row r="691" spans="1:8" s="74" customFormat="1" ht="15" customHeight="1">
      <c r="A691" s="191" t="s">
        <v>873</v>
      </c>
      <c r="B691" s="312"/>
      <c r="C691" s="70"/>
      <c r="H691" s="75"/>
    </row>
    <row r="692" spans="1:2" s="70" customFormat="1" ht="15" customHeight="1">
      <c r="A692" s="191" t="s">
        <v>874</v>
      </c>
      <c r="B692" s="312"/>
    </row>
    <row r="693" spans="1:2" s="70" customFormat="1" ht="15" customHeight="1">
      <c r="A693" s="191" t="s">
        <v>875</v>
      </c>
      <c r="B693" s="312"/>
    </row>
    <row r="694" spans="1:3" s="74" customFormat="1" ht="15" customHeight="1">
      <c r="A694" s="191" t="s">
        <v>876</v>
      </c>
      <c r="B694" s="312"/>
      <c r="C694" s="70"/>
    </row>
    <row r="695" spans="1:2" s="70" customFormat="1" ht="15" customHeight="1">
      <c r="A695" s="191" t="s">
        <v>877</v>
      </c>
      <c r="B695" s="312"/>
    </row>
    <row r="696" spans="1:2" s="70" customFormat="1" ht="15" customHeight="1">
      <c r="A696" s="191" t="s">
        <v>878</v>
      </c>
      <c r="B696" s="312"/>
    </row>
    <row r="697" spans="1:3" s="74" customFormat="1" ht="15" customHeight="1">
      <c r="A697" s="191" t="s">
        <v>879</v>
      </c>
      <c r="B697" s="312"/>
      <c r="C697" s="70"/>
    </row>
    <row r="698" spans="1:2" s="70" customFormat="1" ht="15" customHeight="1">
      <c r="A698" s="191" t="s">
        <v>880</v>
      </c>
      <c r="B698" s="312"/>
    </row>
    <row r="699" spans="1:2" s="70" customFormat="1" ht="15" customHeight="1">
      <c r="A699" s="191" t="s">
        <v>881</v>
      </c>
      <c r="B699" s="312"/>
    </row>
    <row r="700" spans="1:3" s="74" customFormat="1" ht="15" customHeight="1">
      <c r="A700" s="190" t="s">
        <v>882</v>
      </c>
      <c r="B700" s="338">
        <f>SUM(B701:B703)</f>
        <v>4224</v>
      </c>
      <c r="C700" s="70"/>
    </row>
    <row r="701" spans="1:2" s="70" customFormat="1" ht="15" customHeight="1">
      <c r="A701" s="191" t="s">
        <v>883</v>
      </c>
      <c r="B701" s="313">
        <v>3448</v>
      </c>
    </row>
    <row r="702" spans="1:3" s="74" customFormat="1" ht="15" customHeight="1">
      <c r="A702" s="191" t="s">
        <v>884</v>
      </c>
      <c r="B702" s="313">
        <v>112</v>
      </c>
      <c r="C702" s="70"/>
    </row>
    <row r="703" spans="1:2" s="70" customFormat="1" ht="15" customHeight="1">
      <c r="A703" s="191" t="s">
        <v>885</v>
      </c>
      <c r="B703" s="313">
        <v>664</v>
      </c>
    </row>
    <row r="704" spans="1:2" s="70" customFormat="1" ht="15" customHeight="1">
      <c r="A704" s="190" t="s">
        <v>886</v>
      </c>
      <c r="B704" s="338">
        <f>SUM(B705:B715)</f>
        <v>5967</v>
      </c>
    </row>
    <row r="705" spans="1:2" s="70" customFormat="1" ht="15" customHeight="1">
      <c r="A705" s="191" t="s">
        <v>887</v>
      </c>
      <c r="B705" s="313">
        <v>1853</v>
      </c>
    </row>
    <row r="706" spans="1:2" s="70" customFormat="1" ht="15" customHeight="1">
      <c r="A706" s="191" t="s">
        <v>888</v>
      </c>
      <c r="B706" s="313">
        <v>14</v>
      </c>
    </row>
    <row r="707" spans="1:2" s="70" customFormat="1" ht="15" customHeight="1">
      <c r="A707" s="191" t="s">
        <v>889</v>
      </c>
      <c r="B707" s="313">
        <v>1033</v>
      </c>
    </row>
    <row r="708" spans="1:2" s="70" customFormat="1" ht="15" customHeight="1">
      <c r="A708" s="191" t="s">
        <v>890</v>
      </c>
      <c r="B708" s="313">
        <v>0</v>
      </c>
    </row>
    <row r="709" spans="1:8" s="70" customFormat="1" ht="15" customHeight="1">
      <c r="A709" s="191" t="s">
        <v>891</v>
      </c>
      <c r="B709" s="313">
        <v>0</v>
      </c>
      <c r="E709" s="73"/>
      <c r="G709" s="73"/>
      <c r="H709" s="73"/>
    </row>
    <row r="710" spans="1:2" s="70" customFormat="1" ht="15" customHeight="1">
      <c r="A710" s="191" t="s">
        <v>892</v>
      </c>
      <c r="B710" s="313">
        <v>0</v>
      </c>
    </row>
    <row r="711" spans="1:2" s="70" customFormat="1" ht="15" customHeight="1">
      <c r="A711" s="191" t="s">
        <v>893</v>
      </c>
      <c r="B711" s="313">
        <v>0</v>
      </c>
    </row>
    <row r="712" spans="1:2" s="70" customFormat="1" ht="15" customHeight="1">
      <c r="A712" s="191" t="s">
        <v>894</v>
      </c>
      <c r="B712" s="313">
        <v>2344</v>
      </c>
    </row>
    <row r="713" spans="1:2" s="70" customFormat="1" ht="15" customHeight="1">
      <c r="A713" s="191" t="s">
        <v>895</v>
      </c>
      <c r="B713" s="313">
        <v>352</v>
      </c>
    </row>
    <row r="714" spans="1:2" s="70" customFormat="1" ht="15" customHeight="1">
      <c r="A714" s="191" t="s">
        <v>896</v>
      </c>
      <c r="B714" s="313">
        <v>0</v>
      </c>
    </row>
    <row r="715" spans="1:8" s="70" customFormat="1" ht="15" customHeight="1">
      <c r="A715" s="191" t="s">
        <v>897</v>
      </c>
      <c r="B715" s="313">
        <v>371</v>
      </c>
      <c r="G715" s="73"/>
      <c r="H715" s="73"/>
    </row>
    <row r="716" spans="1:8" s="70" customFormat="1" ht="15" customHeight="1">
      <c r="A716" s="190" t="s">
        <v>902</v>
      </c>
      <c r="B716" s="338">
        <f>SUM(B717:B718)</f>
        <v>13</v>
      </c>
      <c r="G716" s="73"/>
      <c r="H716" s="73"/>
    </row>
    <row r="717" spans="1:2" s="70" customFormat="1" ht="15" customHeight="1">
      <c r="A717" s="191" t="s">
        <v>173</v>
      </c>
      <c r="B717" s="312"/>
    </row>
    <row r="718" spans="1:2" s="70" customFormat="1" ht="15" customHeight="1">
      <c r="A718" s="191" t="s">
        <v>903</v>
      </c>
      <c r="B718" s="312">
        <v>13</v>
      </c>
    </row>
    <row r="719" spans="1:2" s="70" customFormat="1" ht="15" customHeight="1">
      <c r="A719" s="190" t="s">
        <v>1007</v>
      </c>
      <c r="B719" s="338">
        <f>SUM(B720:B722)</f>
        <v>798</v>
      </c>
    </row>
    <row r="720" spans="1:2" s="70" customFormat="1" ht="15" customHeight="1">
      <c r="A720" s="191" t="s">
        <v>1008</v>
      </c>
      <c r="B720" s="313">
        <v>8</v>
      </c>
    </row>
    <row r="721" spans="1:2" s="70" customFormat="1" ht="15" customHeight="1">
      <c r="A721" s="191" t="s">
        <v>1009</v>
      </c>
      <c r="B721" s="313">
        <v>51</v>
      </c>
    </row>
    <row r="722" spans="1:2" s="70" customFormat="1" ht="15" customHeight="1">
      <c r="A722" s="191" t="s">
        <v>168</v>
      </c>
      <c r="B722" s="313">
        <v>739</v>
      </c>
    </row>
    <row r="723" spans="1:2" s="70" customFormat="1" ht="15" customHeight="1">
      <c r="A723" s="190" t="s">
        <v>9</v>
      </c>
      <c r="B723" s="338">
        <f>SUM(B724:B727)</f>
        <v>3411</v>
      </c>
    </row>
    <row r="724" spans="1:2" s="70" customFormat="1" ht="15" customHeight="1">
      <c r="A724" s="191" t="s">
        <v>898</v>
      </c>
      <c r="B724" s="313">
        <v>823</v>
      </c>
    </row>
    <row r="725" spans="1:2" s="70" customFormat="1" ht="15" customHeight="1">
      <c r="A725" s="191" t="s">
        <v>899</v>
      </c>
      <c r="B725" s="313">
        <v>2083</v>
      </c>
    </row>
    <row r="726" spans="1:2" s="70" customFormat="1" ht="15" customHeight="1">
      <c r="A726" s="191" t="s">
        <v>900</v>
      </c>
      <c r="B726" s="313">
        <v>505</v>
      </c>
    </row>
    <row r="727" spans="1:2" s="70" customFormat="1" ht="15" customHeight="1">
      <c r="A727" s="191" t="s">
        <v>10</v>
      </c>
      <c r="B727" s="313">
        <v>0</v>
      </c>
    </row>
    <row r="728" spans="1:8" s="70" customFormat="1" ht="15" customHeight="1">
      <c r="A728" s="190" t="s">
        <v>11</v>
      </c>
      <c r="B728" s="338">
        <f>SUM(B729:B731)</f>
        <v>370</v>
      </c>
      <c r="E728" s="73"/>
      <c r="G728" s="73"/>
      <c r="H728" s="73"/>
    </row>
    <row r="729" spans="1:2" s="70" customFormat="1" ht="15" customHeight="1">
      <c r="A729" s="191" t="s">
        <v>1288</v>
      </c>
      <c r="B729" s="312"/>
    </row>
    <row r="730" spans="1:8" s="70" customFormat="1" ht="15" customHeight="1">
      <c r="A730" s="191" t="s">
        <v>12</v>
      </c>
      <c r="B730" s="312">
        <v>370</v>
      </c>
      <c r="G730" s="73"/>
      <c r="H730" s="73"/>
    </row>
    <row r="731" spans="1:2" s="70" customFormat="1" ht="15" customHeight="1">
      <c r="A731" s="191" t="s">
        <v>13</v>
      </c>
      <c r="B731" s="312"/>
    </row>
    <row r="732" spans="1:8" s="70" customFormat="1" ht="15" customHeight="1">
      <c r="A732" s="190" t="s">
        <v>14</v>
      </c>
      <c r="B732" s="338">
        <f>SUM(B733:B735)</f>
        <v>658</v>
      </c>
      <c r="E732" s="73"/>
      <c r="G732" s="73"/>
      <c r="H732" s="73"/>
    </row>
    <row r="733" spans="1:2" s="70" customFormat="1" ht="15" customHeight="1">
      <c r="A733" s="191" t="s">
        <v>172</v>
      </c>
      <c r="B733" s="313">
        <v>279</v>
      </c>
    </row>
    <row r="734" spans="1:2" s="70" customFormat="1" ht="15" customHeight="1">
      <c r="A734" s="191" t="s">
        <v>1289</v>
      </c>
      <c r="B734" s="313">
        <v>0</v>
      </c>
    </row>
    <row r="735" spans="1:7" s="70" customFormat="1" ht="15" customHeight="1">
      <c r="A735" s="191" t="s">
        <v>15</v>
      </c>
      <c r="B735" s="313">
        <v>379</v>
      </c>
      <c r="G735" s="73"/>
    </row>
    <row r="736" spans="1:2" s="70" customFormat="1" ht="15" customHeight="1">
      <c r="A736" s="190" t="s">
        <v>16</v>
      </c>
      <c r="B736" s="338">
        <f>SUM(B737:B738)</f>
        <v>31</v>
      </c>
    </row>
    <row r="737" spans="1:2" s="70" customFormat="1" ht="15" customHeight="1">
      <c r="A737" s="191" t="s">
        <v>901</v>
      </c>
      <c r="B737" s="312">
        <v>31</v>
      </c>
    </row>
    <row r="738" spans="1:2" s="70" customFormat="1" ht="15" customHeight="1">
      <c r="A738" s="191" t="s">
        <v>17</v>
      </c>
      <c r="B738" s="312"/>
    </row>
    <row r="739" spans="1:2" s="70" customFormat="1" ht="15" customHeight="1">
      <c r="A739" s="190" t="s">
        <v>1397</v>
      </c>
      <c r="B739" s="338">
        <f>SUM(B740:B747)</f>
        <v>224</v>
      </c>
    </row>
    <row r="740" spans="1:7" s="70" customFormat="1" ht="15" customHeight="1">
      <c r="A740" s="191" t="s">
        <v>534</v>
      </c>
      <c r="B740" s="313">
        <v>180</v>
      </c>
      <c r="G740" s="73"/>
    </row>
    <row r="741" spans="1:2" s="70" customFormat="1" ht="15" customHeight="1">
      <c r="A741" s="191" t="s">
        <v>535</v>
      </c>
      <c r="B741" s="313">
        <v>1</v>
      </c>
    </row>
    <row r="742" spans="1:2" s="70" customFormat="1" ht="15" customHeight="1">
      <c r="A742" s="191" t="s">
        <v>536</v>
      </c>
      <c r="B742" s="313">
        <v>7</v>
      </c>
    </row>
    <row r="743" spans="1:2" s="70" customFormat="1" ht="15" customHeight="1">
      <c r="A743" s="191" t="s">
        <v>574</v>
      </c>
      <c r="B743" s="313">
        <v>2</v>
      </c>
    </row>
    <row r="744" spans="1:2" s="70" customFormat="1" ht="15" customHeight="1">
      <c r="A744" s="191" t="s">
        <v>1398</v>
      </c>
      <c r="B744" s="313">
        <v>2</v>
      </c>
    </row>
    <row r="745" spans="1:2" s="70" customFormat="1" ht="15" customHeight="1">
      <c r="A745" s="191" t="s">
        <v>1399</v>
      </c>
      <c r="B745" s="313">
        <v>20</v>
      </c>
    </row>
    <row r="746" spans="1:2" s="70" customFormat="1" ht="15" customHeight="1">
      <c r="A746" s="191" t="s">
        <v>542</v>
      </c>
      <c r="B746" s="313">
        <v>10</v>
      </c>
    </row>
    <row r="747" spans="1:8" s="70" customFormat="1" ht="15" customHeight="1">
      <c r="A747" s="191" t="s">
        <v>1400</v>
      </c>
      <c r="B747" s="313">
        <v>2</v>
      </c>
      <c r="H747" s="73"/>
    </row>
    <row r="748" spans="1:2" s="70" customFormat="1" ht="15" customHeight="1">
      <c r="A748" s="190" t="s">
        <v>1401</v>
      </c>
      <c r="B748" s="338">
        <f>B749</f>
        <v>4</v>
      </c>
    </row>
    <row r="749" spans="1:2" s="70" customFormat="1" ht="15" customHeight="1">
      <c r="A749" s="191" t="s">
        <v>1402</v>
      </c>
      <c r="B749" s="312">
        <v>4</v>
      </c>
    </row>
    <row r="750" spans="1:2" s="70" customFormat="1" ht="15" customHeight="1">
      <c r="A750" s="190" t="s">
        <v>1403</v>
      </c>
      <c r="B750" s="338">
        <f>B751</f>
        <v>1657</v>
      </c>
    </row>
    <row r="751" spans="1:7" s="70" customFormat="1" ht="15" customHeight="1">
      <c r="A751" s="191" t="s">
        <v>1404</v>
      </c>
      <c r="B751" s="312">
        <v>1657</v>
      </c>
      <c r="G751" s="73"/>
    </row>
    <row r="752" spans="1:2" s="70" customFormat="1" ht="15" customHeight="1">
      <c r="A752" s="190" t="s">
        <v>1037</v>
      </c>
      <c r="B752" s="338">
        <f>B753+B763+B767+B775+B781+B788+B794+B797+B800+B802+B804+B810+B812+B814+B829</f>
        <v>466</v>
      </c>
    </row>
    <row r="753" spans="1:2" s="70" customFormat="1" ht="15" customHeight="1">
      <c r="A753" s="190" t="s">
        <v>907</v>
      </c>
      <c r="B753" s="338">
        <f>SUM(B754:B762)</f>
        <v>299</v>
      </c>
    </row>
    <row r="754" spans="1:2" s="70" customFormat="1" ht="15" customHeight="1">
      <c r="A754" s="191" t="s">
        <v>534</v>
      </c>
      <c r="B754" s="313">
        <v>252</v>
      </c>
    </row>
    <row r="755" spans="1:2" s="70" customFormat="1" ht="15" customHeight="1">
      <c r="A755" s="191" t="s">
        <v>535</v>
      </c>
      <c r="B755" s="313">
        <v>0</v>
      </c>
    </row>
    <row r="756" spans="1:2" s="70" customFormat="1" ht="15" customHeight="1">
      <c r="A756" s="191" t="s">
        <v>536</v>
      </c>
      <c r="B756" s="313">
        <v>11</v>
      </c>
    </row>
    <row r="757" spans="1:2" s="70" customFormat="1" ht="15" customHeight="1">
      <c r="A757" s="191" t="s">
        <v>1405</v>
      </c>
      <c r="B757" s="313">
        <v>2</v>
      </c>
    </row>
    <row r="758" spans="1:2" s="70" customFormat="1" ht="15" customHeight="1">
      <c r="A758" s="191" t="s">
        <v>908</v>
      </c>
      <c r="B758" s="313">
        <v>0</v>
      </c>
    </row>
    <row r="759" spans="1:2" s="70" customFormat="1" ht="15" customHeight="1">
      <c r="A759" s="191" t="s">
        <v>1406</v>
      </c>
      <c r="B759" s="313">
        <v>0</v>
      </c>
    </row>
    <row r="760" spans="1:2" s="70" customFormat="1" ht="15" customHeight="1">
      <c r="A760" s="191" t="s">
        <v>1407</v>
      </c>
      <c r="B760" s="314">
        <v>0</v>
      </c>
    </row>
    <row r="761" spans="1:2" s="70" customFormat="1" ht="15" customHeight="1">
      <c r="A761" s="191" t="s">
        <v>995</v>
      </c>
      <c r="B761" s="313">
        <v>0</v>
      </c>
    </row>
    <row r="762" spans="1:2" s="70" customFormat="1" ht="15" customHeight="1">
      <c r="A762" s="191" t="s">
        <v>909</v>
      </c>
      <c r="B762" s="315">
        <v>34</v>
      </c>
    </row>
    <row r="763" spans="1:2" s="70" customFormat="1" ht="15" customHeight="1">
      <c r="A763" s="190" t="s">
        <v>910</v>
      </c>
      <c r="B763" s="338">
        <f>SUM(B764:B766)</f>
        <v>25</v>
      </c>
    </row>
    <row r="764" spans="1:2" s="70" customFormat="1" ht="15" customHeight="1">
      <c r="A764" s="191" t="s">
        <v>911</v>
      </c>
      <c r="B764" s="312">
        <v>25</v>
      </c>
    </row>
    <row r="765" spans="1:2" s="70" customFormat="1" ht="15" customHeight="1">
      <c r="A765" s="191" t="s">
        <v>912</v>
      </c>
      <c r="B765" s="312"/>
    </row>
    <row r="766" spans="1:8" s="74" customFormat="1" ht="15" customHeight="1">
      <c r="A766" s="191" t="s">
        <v>913</v>
      </c>
      <c r="B766" s="312"/>
      <c r="C766" s="70"/>
      <c r="G766" s="75"/>
      <c r="H766" s="75"/>
    </row>
    <row r="767" spans="1:2" s="70" customFormat="1" ht="15" customHeight="1">
      <c r="A767" s="190" t="s">
        <v>914</v>
      </c>
      <c r="B767" s="338">
        <f>SUM(B768:B774)</f>
        <v>79</v>
      </c>
    </row>
    <row r="768" spans="1:2" s="70" customFormat="1" ht="15" customHeight="1">
      <c r="A768" s="191" t="s">
        <v>915</v>
      </c>
      <c r="B768" s="312">
        <v>13</v>
      </c>
    </row>
    <row r="769" spans="1:8" s="70" customFormat="1" ht="15" customHeight="1">
      <c r="A769" s="191" t="s">
        <v>916</v>
      </c>
      <c r="B769" s="312">
        <v>8</v>
      </c>
      <c r="G769" s="73"/>
      <c r="H769" s="73"/>
    </row>
    <row r="770" spans="1:2" s="70" customFormat="1" ht="15" customHeight="1">
      <c r="A770" s="191" t="s">
        <v>917</v>
      </c>
      <c r="B770" s="312"/>
    </row>
    <row r="771" spans="1:2" s="70" customFormat="1" ht="15" customHeight="1">
      <c r="A771" s="191" t="s">
        <v>918</v>
      </c>
      <c r="B771" s="312"/>
    </row>
    <row r="772" spans="1:2" s="70" customFormat="1" ht="15" customHeight="1">
      <c r="A772" s="191" t="s">
        <v>919</v>
      </c>
      <c r="B772" s="312"/>
    </row>
    <row r="773" spans="1:2" s="70" customFormat="1" ht="15" customHeight="1">
      <c r="A773" s="191" t="s">
        <v>920</v>
      </c>
      <c r="B773" s="312"/>
    </row>
    <row r="774" spans="1:2" s="70" customFormat="1" ht="15" customHeight="1">
      <c r="A774" s="191" t="s">
        <v>921</v>
      </c>
      <c r="B774" s="338">
        <v>58</v>
      </c>
    </row>
    <row r="775" spans="1:2" s="70" customFormat="1" ht="15" customHeight="1">
      <c r="A775" s="190" t="s">
        <v>922</v>
      </c>
      <c r="B775" s="312">
        <f>SUM(B776:B780)</f>
        <v>55</v>
      </c>
    </row>
    <row r="776" spans="1:3" s="74" customFormat="1" ht="15" customHeight="1">
      <c r="A776" s="191" t="s">
        <v>923</v>
      </c>
      <c r="B776" s="312">
        <v>11</v>
      </c>
      <c r="C776" s="70"/>
    </row>
    <row r="777" spans="1:2" s="70" customFormat="1" ht="15" customHeight="1">
      <c r="A777" s="191" t="s">
        <v>924</v>
      </c>
      <c r="B777" s="312">
        <v>44</v>
      </c>
    </row>
    <row r="778" spans="1:2" s="70" customFormat="1" ht="15" customHeight="1">
      <c r="A778" s="191" t="s">
        <v>925</v>
      </c>
      <c r="B778" s="312"/>
    </row>
    <row r="779" spans="1:7" s="70" customFormat="1" ht="15" customHeight="1">
      <c r="A779" s="191" t="s">
        <v>926</v>
      </c>
      <c r="B779" s="312"/>
      <c r="G779" s="73"/>
    </row>
    <row r="780" spans="1:7" s="74" customFormat="1" ht="15" customHeight="1">
      <c r="A780" s="191" t="s">
        <v>927</v>
      </c>
      <c r="B780" s="312"/>
      <c r="C780" s="70"/>
      <c r="G780" s="75"/>
    </row>
    <row r="781" spans="1:8" s="70" customFormat="1" ht="15" customHeight="1">
      <c r="A781" s="190" t="s">
        <v>928</v>
      </c>
      <c r="B781" s="312">
        <f>SUM(B782:B787)</f>
        <v>0</v>
      </c>
      <c r="E781" s="73"/>
      <c r="G781" s="73"/>
      <c r="H781" s="73"/>
    </row>
    <row r="782" spans="1:2" s="70" customFormat="1" ht="15" customHeight="1">
      <c r="A782" s="191" t="s">
        <v>929</v>
      </c>
      <c r="B782" s="312"/>
    </row>
    <row r="783" spans="1:2" s="70" customFormat="1" ht="15" customHeight="1">
      <c r="A783" s="191" t="s">
        <v>930</v>
      </c>
      <c r="B783" s="312"/>
    </row>
    <row r="784" spans="1:2" s="70" customFormat="1" ht="15" customHeight="1">
      <c r="A784" s="191" t="s">
        <v>931</v>
      </c>
      <c r="B784" s="312"/>
    </row>
    <row r="785" spans="1:2" s="70" customFormat="1" ht="15" customHeight="1">
      <c r="A785" s="191" t="s">
        <v>175</v>
      </c>
      <c r="B785" s="312"/>
    </row>
    <row r="786" spans="1:2" s="70" customFormat="1" ht="15" customHeight="1">
      <c r="A786" s="191" t="s">
        <v>1290</v>
      </c>
      <c r="B786" s="312"/>
    </row>
    <row r="787" spans="1:2" s="70" customFormat="1" ht="15" customHeight="1">
      <c r="A787" s="191" t="s">
        <v>932</v>
      </c>
      <c r="B787" s="312"/>
    </row>
    <row r="788" spans="1:2" s="70" customFormat="1" ht="15" customHeight="1">
      <c r="A788" s="190" t="s">
        <v>933</v>
      </c>
      <c r="B788" s="312">
        <f>SUM(B789:B793)</f>
        <v>0</v>
      </c>
    </row>
    <row r="789" spans="1:3" s="74" customFormat="1" ht="15" customHeight="1">
      <c r="A789" s="191" t="s">
        <v>934</v>
      </c>
      <c r="B789" s="312"/>
      <c r="C789" s="70"/>
    </row>
    <row r="790" spans="1:2" s="70" customFormat="1" ht="15" customHeight="1">
      <c r="A790" s="191" t="s">
        <v>935</v>
      </c>
      <c r="B790" s="312"/>
    </row>
    <row r="791" spans="1:2" s="70" customFormat="1" ht="15" customHeight="1">
      <c r="A791" s="191" t="s">
        <v>936</v>
      </c>
      <c r="B791" s="312"/>
    </row>
    <row r="792" spans="1:2" s="70" customFormat="1" ht="15" customHeight="1">
      <c r="A792" s="191" t="s">
        <v>937</v>
      </c>
      <c r="B792" s="312"/>
    </row>
    <row r="793" spans="1:2" s="70" customFormat="1" ht="15" customHeight="1">
      <c r="A793" s="191" t="s">
        <v>938</v>
      </c>
      <c r="B793" s="312"/>
    </row>
    <row r="794" spans="1:2" s="70" customFormat="1" ht="15" customHeight="1">
      <c r="A794" s="190" t="s">
        <v>939</v>
      </c>
      <c r="B794" s="312">
        <f>SUM(B795:B796)</f>
        <v>0</v>
      </c>
    </row>
    <row r="795" spans="1:8" s="70" customFormat="1" ht="15" customHeight="1">
      <c r="A795" s="191" t="s">
        <v>940</v>
      </c>
      <c r="B795" s="312"/>
      <c r="E795" s="73"/>
      <c r="H795" s="73"/>
    </row>
    <row r="796" spans="1:2" s="70" customFormat="1" ht="15" customHeight="1">
      <c r="A796" s="191" t="s">
        <v>941</v>
      </c>
      <c r="B796" s="312"/>
    </row>
    <row r="797" spans="1:8" s="70" customFormat="1" ht="15" customHeight="1">
      <c r="A797" s="190" t="s">
        <v>942</v>
      </c>
      <c r="B797" s="312">
        <f>SUM(B798:B799)</f>
        <v>0</v>
      </c>
      <c r="H797" s="73"/>
    </row>
    <row r="798" spans="1:2" s="70" customFormat="1" ht="15" customHeight="1">
      <c r="A798" s="191" t="s">
        <v>943</v>
      </c>
      <c r="B798" s="312"/>
    </row>
    <row r="799" spans="1:2" s="70" customFormat="1" ht="15" customHeight="1">
      <c r="A799" s="191" t="s">
        <v>944</v>
      </c>
      <c r="B799" s="312"/>
    </row>
    <row r="800" spans="1:2" s="70" customFormat="1" ht="15" customHeight="1">
      <c r="A800" s="190" t="s">
        <v>1408</v>
      </c>
      <c r="B800" s="312">
        <f>B801</f>
        <v>0</v>
      </c>
    </row>
    <row r="801" spans="1:2" s="70" customFormat="1" ht="15" customHeight="1">
      <c r="A801" s="191" t="s">
        <v>1409</v>
      </c>
      <c r="B801" s="312"/>
    </row>
    <row r="802" spans="1:2" s="70" customFormat="1" ht="15" customHeight="1">
      <c r="A802" s="190" t="s">
        <v>1410</v>
      </c>
      <c r="B802" s="312">
        <f>B803</f>
        <v>0</v>
      </c>
    </row>
    <row r="803" spans="1:5" s="70" customFormat="1" ht="15" customHeight="1">
      <c r="A803" s="191" t="s">
        <v>1411</v>
      </c>
      <c r="B803" s="312"/>
      <c r="E803" s="73"/>
    </row>
    <row r="804" spans="1:2" s="70" customFormat="1" ht="15" customHeight="1">
      <c r="A804" s="190" t="s">
        <v>945</v>
      </c>
      <c r="B804" s="338">
        <f>SUM(B805:B809)</f>
        <v>8</v>
      </c>
    </row>
    <row r="805" spans="1:2" s="70" customFormat="1" ht="15" customHeight="1">
      <c r="A805" s="191" t="s">
        <v>1412</v>
      </c>
      <c r="B805" s="312"/>
    </row>
    <row r="806" spans="1:2" s="70" customFormat="1" ht="15" customHeight="1">
      <c r="A806" s="191" t="s">
        <v>1413</v>
      </c>
      <c r="B806" s="312">
        <v>8</v>
      </c>
    </row>
    <row r="807" spans="1:2" s="70" customFormat="1" ht="15" customHeight="1">
      <c r="A807" s="191" t="s">
        <v>176</v>
      </c>
      <c r="B807" s="312"/>
    </row>
    <row r="808" spans="1:2" s="70" customFormat="1" ht="15" customHeight="1">
      <c r="A808" s="191" t="s">
        <v>177</v>
      </c>
      <c r="B808" s="312"/>
    </row>
    <row r="809" spans="1:2" s="70" customFormat="1" ht="15" customHeight="1">
      <c r="A809" s="191" t="s">
        <v>178</v>
      </c>
      <c r="B809" s="312"/>
    </row>
    <row r="810" spans="1:2" s="70" customFormat="1" ht="15" customHeight="1">
      <c r="A810" s="190" t="s">
        <v>1414</v>
      </c>
      <c r="B810" s="312">
        <f>B811</f>
        <v>0</v>
      </c>
    </row>
    <row r="811" spans="1:2" s="70" customFormat="1" ht="15" customHeight="1">
      <c r="A811" s="191" t="s">
        <v>1415</v>
      </c>
      <c r="B811" s="312"/>
    </row>
    <row r="812" spans="1:2" s="70" customFormat="1" ht="15" customHeight="1">
      <c r="A812" s="190" t="s">
        <v>1416</v>
      </c>
      <c r="B812" s="312">
        <f>B813</f>
        <v>0</v>
      </c>
    </row>
    <row r="813" spans="1:2" s="70" customFormat="1" ht="15" customHeight="1">
      <c r="A813" s="191" t="s">
        <v>1417</v>
      </c>
      <c r="B813" s="312"/>
    </row>
    <row r="814" spans="1:2" s="70" customFormat="1" ht="15" customHeight="1">
      <c r="A814" s="190" t="s">
        <v>946</v>
      </c>
      <c r="B814" s="312">
        <f>SUM(B815:B828)</f>
        <v>0</v>
      </c>
    </row>
    <row r="815" spans="1:2" s="70" customFormat="1" ht="15" customHeight="1">
      <c r="A815" s="191" t="s">
        <v>534</v>
      </c>
      <c r="B815" s="312"/>
    </row>
    <row r="816" spans="1:7" s="70" customFormat="1" ht="15" customHeight="1">
      <c r="A816" s="191" t="s">
        <v>535</v>
      </c>
      <c r="B816" s="312"/>
      <c r="G816" s="73"/>
    </row>
    <row r="817" spans="1:2" s="70" customFormat="1" ht="15" customHeight="1">
      <c r="A817" s="191" t="s">
        <v>536</v>
      </c>
      <c r="B817" s="312"/>
    </row>
    <row r="818" spans="1:2" s="70" customFormat="1" ht="15" customHeight="1">
      <c r="A818" s="191" t="s">
        <v>947</v>
      </c>
      <c r="B818" s="312"/>
    </row>
    <row r="819" spans="1:2" s="70" customFormat="1" ht="15" customHeight="1">
      <c r="A819" s="191" t="s">
        <v>948</v>
      </c>
      <c r="B819" s="312"/>
    </row>
    <row r="820" spans="1:2" s="70" customFormat="1" ht="15" customHeight="1">
      <c r="A820" s="191" t="s">
        <v>949</v>
      </c>
      <c r="B820" s="312"/>
    </row>
    <row r="821" spans="1:2" s="70" customFormat="1" ht="15" customHeight="1">
      <c r="A821" s="191" t="s">
        <v>950</v>
      </c>
      <c r="B821" s="312"/>
    </row>
    <row r="822" spans="1:2" s="70" customFormat="1" ht="15" customHeight="1">
      <c r="A822" s="191" t="s">
        <v>951</v>
      </c>
      <c r="B822" s="312"/>
    </row>
    <row r="823" spans="1:2" s="70" customFormat="1" ht="15" customHeight="1">
      <c r="A823" s="191" t="s">
        <v>952</v>
      </c>
      <c r="B823" s="312"/>
    </row>
    <row r="824" spans="1:2" s="70" customFormat="1" ht="15" customHeight="1">
      <c r="A824" s="191" t="s">
        <v>953</v>
      </c>
      <c r="B824" s="312"/>
    </row>
    <row r="825" spans="1:2" s="70" customFormat="1" ht="15" customHeight="1">
      <c r="A825" s="191" t="s">
        <v>574</v>
      </c>
      <c r="B825" s="312"/>
    </row>
    <row r="826" spans="1:2" s="70" customFormat="1" ht="15" customHeight="1">
      <c r="A826" s="191" t="s">
        <v>179</v>
      </c>
      <c r="B826" s="312"/>
    </row>
    <row r="827" spans="1:2" s="70" customFormat="1" ht="15" customHeight="1">
      <c r="A827" s="191" t="s">
        <v>542</v>
      </c>
      <c r="B827" s="312"/>
    </row>
    <row r="828" spans="1:2" s="70" customFormat="1" ht="15" customHeight="1">
      <c r="A828" s="191" t="s">
        <v>954</v>
      </c>
      <c r="B828" s="312"/>
    </row>
    <row r="829" spans="1:2" s="70" customFormat="1" ht="15" customHeight="1">
      <c r="A829" s="190" t="s">
        <v>1418</v>
      </c>
      <c r="B829" s="312">
        <f>B830</f>
        <v>0</v>
      </c>
    </row>
    <row r="830" spans="1:2" s="70" customFormat="1" ht="15" customHeight="1">
      <c r="A830" s="191" t="s">
        <v>1419</v>
      </c>
      <c r="B830" s="312"/>
    </row>
    <row r="831" spans="1:2" s="70" customFormat="1" ht="15" customHeight="1">
      <c r="A831" s="190" t="s">
        <v>1038</v>
      </c>
      <c r="B831" s="338">
        <f>B832+B843+B845+B848+B850+B852</f>
        <v>11180</v>
      </c>
    </row>
    <row r="832" spans="1:2" s="70" customFormat="1" ht="15" customHeight="1">
      <c r="A832" s="190" t="s">
        <v>180</v>
      </c>
      <c r="B832" s="338">
        <f>SUM(B833:B842)</f>
        <v>2992</v>
      </c>
    </row>
    <row r="833" spans="1:2" s="70" customFormat="1" ht="15" customHeight="1">
      <c r="A833" s="191" t="s">
        <v>534</v>
      </c>
      <c r="B833" s="313">
        <v>1502</v>
      </c>
    </row>
    <row r="834" spans="1:2" s="70" customFormat="1" ht="15" customHeight="1">
      <c r="A834" s="191" t="s">
        <v>535</v>
      </c>
      <c r="B834" s="313">
        <v>191</v>
      </c>
    </row>
    <row r="835" spans="1:2" s="70" customFormat="1" ht="15" customHeight="1">
      <c r="A835" s="191" t="s">
        <v>536</v>
      </c>
      <c r="B835" s="313">
        <v>0</v>
      </c>
    </row>
    <row r="836" spans="1:2" s="70" customFormat="1" ht="15" customHeight="1">
      <c r="A836" s="191" t="s">
        <v>181</v>
      </c>
      <c r="B836" s="313">
        <v>101</v>
      </c>
    </row>
    <row r="837" spans="1:2" s="70" customFormat="1" ht="15" customHeight="1">
      <c r="A837" s="191" t="s">
        <v>182</v>
      </c>
      <c r="B837" s="313">
        <v>0</v>
      </c>
    </row>
    <row r="838" spans="1:2" s="70" customFormat="1" ht="15" customHeight="1">
      <c r="A838" s="191" t="s">
        <v>183</v>
      </c>
      <c r="B838" s="313">
        <v>5</v>
      </c>
    </row>
    <row r="839" spans="1:2" s="70" customFormat="1" ht="15" customHeight="1">
      <c r="A839" s="191" t="s">
        <v>184</v>
      </c>
      <c r="B839" s="313">
        <v>0</v>
      </c>
    </row>
    <row r="840" spans="1:2" s="70" customFormat="1" ht="15" customHeight="1">
      <c r="A840" s="191" t="s">
        <v>185</v>
      </c>
      <c r="B840" s="313">
        <v>0</v>
      </c>
    </row>
    <row r="841" spans="1:2" s="70" customFormat="1" ht="15" customHeight="1">
      <c r="A841" s="191" t="s">
        <v>186</v>
      </c>
      <c r="B841" s="313">
        <v>0</v>
      </c>
    </row>
    <row r="842" spans="1:2" s="70" customFormat="1" ht="15" customHeight="1">
      <c r="A842" s="191" t="s">
        <v>187</v>
      </c>
      <c r="B842" s="313">
        <v>1193</v>
      </c>
    </row>
    <row r="843" spans="1:2" s="70" customFormat="1" ht="15" customHeight="1">
      <c r="A843" s="190" t="s">
        <v>1420</v>
      </c>
      <c r="B843" s="338">
        <f>B844</f>
        <v>328</v>
      </c>
    </row>
    <row r="844" spans="1:2" s="70" customFormat="1" ht="15" customHeight="1">
      <c r="A844" s="191" t="s">
        <v>1421</v>
      </c>
      <c r="B844" s="312">
        <v>328</v>
      </c>
    </row>
    <row r="845" spans="1:2" s="70" customFormat="1" ht="15" customHeight="1">
      <c r="A845" s="190" t="s">
        <v>188</v>
      </c>
      <c r="B845" s="338">
        <f>SUM(B846:B847)</f>
        <v>1665</v>
      </c>
    </row>
    <row r="846" spans="1:2" s="70" customFormat="1" ht="15" customHeight="1">
      <c r="A846" s="191" t="s">
        <v>189</v>
      </c>
      <c r="B846" s="312"/>
    </row>
    <row r="847" spans="1:2" s="70" customFormat="1" ht="15" customHeight="1">
      <c r="A847" s="191" t="s">
        <v>190</v>
      </c>
      <c r="B847" s="312">
        <v>1665</v>
      </c>
    </row>
    <row r="848" spans="1:2" s="70" customFormat="1" ht="15" customHeight="1">
      <c r="A848" s="190" t="s">
        <v>1422</v>
      </c>
      <c r="B848" s="338">
        <f>B849</f>
        <v>3040</v>
      </c>
    </row>
    <row r="849" spans="1:2" s="70" customFormat="1" ht="15" customHeight="1">
      <c r="A849" s="191" t="s">
        <v>1423</v>
      </c>
      <c r="B849" s="312">
        <v>3040</v>
      </c>
    </row>
    <row r="850" spans="1:2" s="70" customFormat="1" ht="15" customHeight="1">
      <c r="A850" s="190" t="s">
        <v>1424</v>
      </c>
      <c r="B850" s="312">
        <f>B851</f>
        <v>0</v>
      </c>
    </row>
    <row r="851" spans="1:3" s="74" customFormat="1" ht="15" customHeight="1">
      <c r="A851" s="191" t="s">
        <v>1425</v>
      </c>
      <c r="B851" s="312"/>
      <c r="C851" s="70"/>
    </row>
    <row r="852" spans="1:2" s="70" customFormat="1" ht="15" customHeight="1">
      <c r="A852" s="190" t="s">
        <v>1426</v>
      </c>
      <c r="B852" s="338">
        <f>B853</f>
        <v>3155</v>
      </c>
    </row>
    <row r="853" spans="1:2" s="70" customFormat="1" ht="15" customHeight="1">
      <c r="A853" s="191" t="s">
        <v>1427</v>
      </c>
      <c r="B853" s="312">
        <v>3155</v>
      </c>
    </row>
    <row r="854" spans="1:2" s="70" customFormat="1" ht="15" customHeight="1">
      <c r="A854" s="190" t="s">
        <v>1039</v>
      </c>
      <c r="B854" s="338">
        <f>B855+B880+B905+B931+B942+B953+B959+B966+B973+B976</f>
        <v>5616</v>
      </c>
    </row>
    <row r="855" spans="1:2" s="70" customFormat="1" ht="15" customHeight="1">
      <c r="A855" s="190" t="s">
        <v>191</v>
      </c>
      <c r="B855" s="338">
        <f>SUM(B856:B879)</f>
        <v>1574</v>
      </c>
    </row>
    <row r="856" spans="1:2" s="70" customFormat="1" ht="15" customHeight="1">
      <c r="A856" s="191" t="s">
        <v>534</v>
      </c>
      <c r="B856" s="313">
        <v>478</v>
      </c>
    </row>
    <row r="857" spans="1:2" s="70" customFormat="1" ht="15" customHeight="1">
      <c r="A857" s="191" t="s">
        <v>535</v>
      </c>
      <c r="B857" s="313">
        <v>5</v>
      </c>
    </row>
    <row r="858" spans="1:2" s="70" customFormat="1" ht="15" customHeight="1">
      <c r="A858" s="191" t="s">
        <v>536</v>
      </c>
      <c r="B858" s="313">
        <v>0</v>
      </c>
    </row>
    <row r="859" spans="1:8" s="70" customFormat="1" ht="15" customHeight="1">
      <c r="A859" s="191" t="s">
        <v>542</v>
      </c>
      <c r="B859" s="313">
        <v>343</v>
      </c>
      <c r="E859" s="73"/>
      <c r="G859" s="73"/>
      <c r="H859" s="73"/>
    </row>
    <row r="860" spans="1:7" s="70" customFormat="1" ht="15" customHeight="1">
      <c r="A860" s="191" t="s">
        <v>192</v>
      </c>
      <c r="B860" s="313">
        <v>0</v>
      </c>
      <c r="E860" s="73"/>
      <c r="G860" s="73"/>
    </row>
    <row r="861" spans="1:2" s="70" customFormat="1" ht="15" customHeight="1">
      <c r="A861" s="191" t="s">
        <v>1010</v>
      </c>
      <c r="B861" s="313">
        <v>13</v>
      </c>
    </row>
    <row r="862" spans="1:7" s="70" customFormat="1" ht="15" customHeight="1">
      <c r="A862" s="191" t="s">
        <v>193</v>
      </c>
      <c r="B862" s="313">
        <v>18</v>
      </c>
      <c r="G862" s="73"/>
    </row>
    <row r="863" spans="1:2" s="70" customFormat="1" ht="15" customHeight="1">
      <c r="A863" s="191" t="s">
        <v>194</v>
      </c>
      <c r="B863" s="313">
        <v>2</v>
      </c>
    </row>
    <row r="864" spans="1:2" s="70" customFormat="1" ht="15" customHeight="1">
      <c r="A864" s="191" t="s">
        <v>195</v>
      </c>
      <c r="B864" s="313">
        <v>0</v>
      </c>
    </row>
    <row r="865" spans="1:2" s="70" customFormat="1" ht="15" customHeight="1">
      <c r="A865" s="191" t="s">
        <v>196</v>
      </c>
      <c r="B865" s="313">
        <v>0</v>
      </c>
    </row>
    <row r="866" spans="1:2" s="70" customFormat="1" ht="15" customHeight="1">
      <c r="A866" s="191" t="s">
        <v>197</v>
      </c>
      <c r="B866" s="313">
        <v>0</v>
      </c>
    </row>
    <row r="867" spans="1:2" s="70" customFormat="1" ht="15" customHeight="1">
      <c r="A867" s="191" t="s">
        <v>198</v>
      </c>
      <c r="B867" s="313">
        <v>0</v>
      </c>
    </row>
    <row r="868" spans="1:2" s="70" customFormat="1" ht="15" customHeight="1">
      <c r="A868" s="191" t="s">
        <v>1011</v>
      </c>
      <c r="B868" s="313">
        <v>64</v>
      </c>
    </row>
    <row r="869" spans="1:2" s="70" customFormat="1" ht="15" customHeight="1">
      <c r="A869" s="191" t="s">
        <v>199</v>
      </c>
      <c r="B869" s="313">
        <v>0</v>
      </c>
    </row>
    <row r="870" spans="1:2" s="70" customFormat="1" ht="15" customHeight="1">
      <c r="A870" s="191" t="s">
        <v>200</v>
      </c>
      <c r="B870" s="313">
        <v>0</v>
      </c>
    </row>
    <row r="871" spans="1:5" s="70" customFormat="1" ht="15" customHeight="1">
      <c r="A871" s="191" t="s">
        <v>1082</v>
      </c>
      <c r="B871" s="313">
        <v>0</v>
      </c>
      <c r="E871" s="73"/>
    </row>
    <row r="872" spans="1:2" s="70" customFormat="1" ht="15" customHeight="1">
      <c r="A872" s="191" t="s">
        <v>201</v>
      </c>
      <c r="B872" s="313">
        <v>0</v>
      </c>
    </row>
    <row r="873" spans="1:2" s="70" customFormat="1" ht="15" customHeight="1">
      <c r="A873" s="191" t="s">
        <v>202</v>
      </c>
      <c r="B873" s="313">
        <v>0</v>
      </c>
    </row>
    <row r="874" spans="1:8" s="70" customFormat="1" ht="15" customHeight="1">
      <c r="A874" s="191" t="s">
        <v>203</v>
      </c>
      <c r="B874" s="313">
        <v>2</v>
      </c>
      <c r="G874" s="73"/>
      <c r="H874" s="73"/>
    </row>
    <row r="875" spans="1:8" s="74" customFormat="1" ht="15" customHeight="1">
      <c r="A875" s="191" t="s">
        <v>1012</v>
      </c>
      <c r="B875" s="313">
        <v>0</v>
      </c>
      <c r="C875" s="70"/>
      <c r="H875" s="75"/>
    </row>
    <row r="876" spans="1:8" s="70" customFormat="1" ht="15" customHeight="1">
      <c r="A876" s="191" t="s">
        <v>204</v>
      </c>
      <c r="B876" s="313">
        <v>12</v>
      </c>
      <c r="G876" s="73"/>
      <c r="H876" s="73"/>
    </row>
    <row r="877" spans="1:7" s="70" customFormat="1" ht="15" customHeight="1">
      <c r="A877" s="191" t="s">
        <v>1083</v>
      </c>
      <c r="B877" s="313">
        <v>0</v>
      </c>
      <c r="G877" s="73"/>
    </row>
    <row r="878" spans="1:7" s="70" customFormat="1" ht="15" customHeight="1">
      <c r="A878" s="191" t="s">
        <v>205</v>
      </c>
      <c r="B878" s="313">
        <v>0</v>
      </c>
      <c r="G878" s="73"/>
    </row>
    <row r="879" spans="1:2" s="70" customFormat="1" ht="15" customHeight="1">
      <c r="A879" s="191" t="s">
        <v>206</v>
      </c>
      <c r="B879" s="313">
        <v>637</v>
      </c>
    </row>
    <row r="880" spans="1:2" s="70" customFormat="1" ht="15" customHeight="1">
      <c r="A880" s="190" t="s">
        <v>1428</v>
      </c>
      <c r="B880" s="338">
        <f>SUM(B881:B904)</f>
        <v>486</v>
      </c>
    </row>
    <row r="881" spans="1:5" s="70" customFormat="1" ht="15" customHeight="1">
      <c r="A881" s="191" t="s">
        <v>534</v>
      </c>
      <c r="B881" s="313">
        <v>171</v>
      </c>
      <c r="E881" s="73"/>
    </row>
    <row r="882" spans="1:5" s="70" customFormat="1" ht="15" customHeight="1">
      <c r="A882" s="191" t="s">
        <v>535</v>
      </c>
      <c r="B882" s="313">
        <v>0</v>
      </c>
      <c r="E882" s="73"/>
    </row>
    <row r="883" spans="1:8" s="70" customFormat="1" ht="15" customHeight="1">
      <c r="A883" s="191" t="s">
        <v>536</v>
      </c>
      <c r="B883" s="313">
        <v>0</v>
      </c>
      <c r="E883" s="73"/>
      <c r="G883" s="73"/>
      <c r="H883" s="73"/>
    </row>
    <row r="884" spans="1:8" s="70" customFormat="1" ht="15" customHeight="1">
      <c r="A884" s="191" t="s">
        <v>1429</v>
      </c>
      <c r="B884" s="313">
        <v>193</v>
      </c>
      <c r="G884" s="73"/>
      <c r="H884" s="73"/>
    </row>
    <row r="885" spans="1:2" s="70" customFormat="1" ht="15" customHeight="1">
      <c r="A885" s="191" t="s">
        <v>211</v>
      </c>
      <c r="B885" s="313">
        <v>25</v>
      </c>
    </row>
    <row r="886" spans="1:2" s="70" customFormat="1" ht="15" customHeight="1">
      <c r="A886" s="191" t="s">
        <v>1430</v>
      </c>
      <c r="B886" s="313">
        <v>0</v>
      </c>
    </row>
    <row r="887" spans="1:2" s="70" customFormat="1" ht="15" customHeight="1">
      <c r="A887" s="191" t="s">
        <v>212</v>
      </c>
      <c r="B887" s="313">
        <v>8</v>
      </c>
    </row>
    <row r="888" spans="1:8" s="70" customFormat="1" ht="15" customHeight="1">
      <c r="A888" s="191" t="s">
        <v>213</v>
      </c>
      <c r="B888" s="313">
        <v>58</v>
      </c>
      <c r="G888" s="73"/>
      <c r="H888" s="73"/>
    </row>
    <row r="889" spans="1:2" s="70" customFormat="1" ht="15" customHeight="1">
      <c r="A889" s="191" t="s">
        <v>1431</v>
      </c>
      <c r="B889" s="313">
        <v>0</v>
      </c>
    </row>
    <row r="890" spans="1:2" s="70" customFormat="1" ht="15" customHeight="1">
      <c r="A890" s="191" t="s">
        <v>214</v>
      </c>
      <c r="B890" s="313">
        <v>0</v>
      </c>
    </row>
    <row r="891" spans="1:2" s="70" customFormat="1" ht="15" customHeight="1">
      <c r="A891" s="191" t="s">
        <v>215</v>
      </c>
      <c r="B891" s="313">
        <v>0</v>
      </c>
    </row>
    <row r="892" spans="1:2" s="70" customFormat="1" ht="15" customHeight="1">
      <c r="A892" s="191" t="s">
        <v>1432</v>
      </c>
      <c r="B892" s="313">
        <v>21</v>
      </c>
    </row>
    <row r="893" spans="1:2" s="70" customFormat="1" ht="15" customHeight="1">
      <c r="A893" s="191" t="s">
        <v>216</v>
      </c>
      <c r="B893" s="313">
        <v>0</v>
      </c>
    </row>
    <row r="894" spans="1:2" s="70" customFormat="1" ht="15" customHeight="1">
      <c r="A894" s="191" t="s">
        <v>1433</v>
      </c>
      <c r="B894" s="313">
        <v>0</v>
      </c>
    </row>
    <row r="895" spans="1:2" s="70" customFormat="1" ht="15" customHeight="1">
      <c r="A895" s="191" t="s">
        <v>1434</v>
      </c>
      <c r="B895" s="313">
        <v>0</v>
      </c>
    </row>
    <row r="896" spans="1:2" s="70" customFormat="1" ht="15" customHeight="1">
      <c r="A896" s="191" t="s">
        <v>217</v>
      </c>
      <c r="B896" s="313">
        <v>6</v>
      </c>
    </row>
    <row r="897" spans="1:2" s="70" customFormat="1" ht="15" customHeight="1">
      <c r="A897" s="191" t="s">
        <v>218</v>
      </c>
      <c r="B897" s="313">
        <v>0</v>
      </c>
    </row>
    <row r="898" spans="1:2" s="70" customFormat="1" ht="15" customHeight="1">
      <c r="A898" s="191" t="s">
        <v>1435</v>
      </c>
      <c r="B898" s="313">
        <v>0</v>
      </c>
    </row>
    <row r="899" spans="1:2" s="70" customFormat="1" ht="15" customHeight="1">
      <c r="A899" s="191" t="s">
        <v>1084</v>
      </c>
      <c r="B899" s="313">
        <v>0</v>
      </c>
    </row>
    <row r="900" spans="1:8" s="70" customFormat="1" ht="15" customHeight="1">
      <c r="A900" s="191" t="s">
        <v>1436</v>
      </c>
      <c r="B900" s="313">
        <v>4</v>
      </c>
      <c r="G900" s="73"/>
      <c r="H900" s="73"/>
    </row>
    <row r="901" spans="1:2" s="70" customFormat="1" ht="15" customHeight="1">
      <c r="A901" s="191" t="s">
        <v>1437</v>
      </c>
      <c r="B901" s="313">
        <v>0</v>
      </c>
    </row>
    <row r="902" spans="1:2" s="70" customFormat="1" ht="15" customHeight="1">
      <c r="A902" s="191" t="s">
        <v>1438</v>
      </c>
      <c r="B902" s="313">
        <v>0</v>
      </c>
    </row>
    <row r="903" spans="1:2" s="70" customFormat="1" ht="15" customHeight="1">
      <c r="A903" s="191" t="s">
        <v>1439</v>
      </c>
      <c r="B903" s="313">
        <v>0</v>
      </c>
    </row>
    <row r="904" spans="1:2" s="70" customFormat="1" ht="15" customHeight="1">
      <c r="A904" s="191" t="s">
        <v>1440</v>
      </c>
      <c r="B904" s="313">
        <v>0</v>
      </c>
    </row>
    <row r="905" spans="1:2" s="70" customFormat="1" ht="15" customHeight="1">
      <c r="A905" s="190" t="s">
        <v>219</v>
      </c>
      <c r="B905" s="338">
        <f>SUM(B906:B930)</f>
        <v>199</v>
      </c>
    </row>
    <row r="906" spans="1:2" s="70" customFormat="1" ht="15" customHeight="1">
      <c r="A906" s="191" t="s">
        <v>534</v>
      </c>
      <c r="B906" s="313">
        <v>0</v>
      </c>
    </row>
    <row r="907" spans="1:2" s="70" customFormat="1" ht="15" customHeight="1">
      <c r="A907" s="191" t="s">
        <v>535</v>
      </c>
      <c r="B907" s="313">
        <v>0</v>
      </c>
    </row>
    <row r="908" spans="1:2" s="70" customFormat="1" ht="15" customHeight="1">
      <c r="A908" s="191" t="s">
        <v>536</v>
      </c>
      <c r="B908" s="313">
        <v>0</v>
      </c>
    </row>
    <row r="909" spans="1:8" s="70" customFormat="1" ht="15" customHeight="1">
      <c r="A909" s="191" t="s">
        <v>220</v>
      </c>
      <c r="B909" s="313">
        <v>0</v>
      </c>
      <c r="G909" s="73"/>
      <c r="H909" s="73"/>
    </row>
    <row r="910" spans="1:8" s="70" customFormat="1" ht="15" customHeight="1">
      <c r="A910" s="191" t="s">
        <v>221</v>
      </c>
      <c r="B910" s="313">
        <v>0</v>
      </c>
      <c r="E910" s="73"/>
      <c r="G910" s="73"/>
      <c r="H910" s="73"/>
    </row>
    <row r="911" spans="1:2" s="70" customFormat="1" ht="15" customHeight="1">
      <c r="A911" s="191" t="s">
        <v>222</v>
      </c>
      <c r="B911" s="313">
        <v>0</v>
      </c>
    </row>
    <row r="912" spans="1:2" s="70" customFormat="1" ht="15" customHeight="1">
      <c r="A912" s="191" t="s">
        <v>223</v>
      </c>
      <c r="B912" s="313">
        <v>0</v>
      </c>
    </row>
    <row r="913" spans="1:2" s="70" customFormat="1" ht="15" customHeight="1">
      <c r="A913" s="191" t="s">
        <v>224</v>
      </c>
      <c r="B913" s="313">
        <v>0</v>
      </c>
    </row>
    <row r="914" spans="1:2" s="70" customFormat="1" ht="15" customHeight="1">
      <c r="A914" s="191" t="s">
        <v>225</v>
      </c>
      <c r="B914" s="313">
        <v>4</v>
      </c>
    </row>
    <row r="915" spans="1:2" s="70" customFormat="1" ht="15" customHeight="1">
      <c r="A915" s="191" t="s">
        <v>226</v>
      </c>
      <c r="B915" s="313">
        <v>0</v>
      </c>
    </row>
    <row r="916" spans="1:2" s="70" customFormat="1" ht="15" customHeight="1">
      <c r="A916" s="191" t="s">
        <v>227</v>
      </c>
      <c r="B916" s="313">
        <v>0</v>
      </c>
    </row>
    <row r="917" spans="1:8" s="70" customFormat="1" ht="15" customHeight="1">
      <c r="A917" s="191" t="s">
        <v>228</v>
      </c>
      <c r="B917" s="313">
        <v>0</v>
      </c>
      <c r="H917" s="73"/>
    </row>
    <row r="918" spans="1:2" s="70" customFormat="1" ht="15" customHeight="1">
      <c r="A918" s="191" t="s">
        <v>229</v>
      </c>
      <c r="B918" s="313">
        <v>0</v>
      </c>
    </row>
    <row r="919" spans="1:8" s="70" customFormat="1" ht="15" customHeight="1">
      <c r="A919" s="191" t="s">
        <v>230</v>
      </c>
      <c r="B919" s="313">
        <v>45</v>
      </c>
      <c r="H919" s="73"/>
    </row>
    <row r="920" spans="1:2" s="70" customFormat="1" ht="15" customHeight="1">
      <c r="A920" s="191" t="s">
        <v>231</v>
      </c>
      <c r="B920" s="313">
        <v>100</v>
      </c>
    </row>
    <row r="921" spans="1:2" s="70" customFormat="1" ht="15" customHeight="1">
      <c r="A921" s="191" t="s">
        <v>232</v>
      </c>
      <c r="B921" s="313">
        <v>0</v>
      </c>
    </row>
    <row r="922" spans="1:2" s="70" customFormat="1" ht="15" customHeight="1">
      <c r="A922" s="191" t="s">
        <v>233</v>
      </c>
      <c r="B922" s="313">
        <v>0</v>
      </c>
    </row>
    <row r="923" spans="1:2" s="70" customFormat="1" ht="15" customHeight="1">
      <c r="A923" s="191" t="s">
        <v>234</v>
      </c>
      <c r="B923" s="313">
        <v>0</v>
      </c>
    </row>
    <row r="924" spans="1:2" s="70" customFormat="1" ht="15" customHeight="1">
      <c r="A924" s="191" t="s">
        <v>1085</v>
      </c>
      <c r="B924" s="313">
        <v>10</v>
      </c>
    </row>
    <row r="925" spans="1:2" s="70" customFormat="1" ht="15" customHeight="1">
      <c r="A925" s="191" t="s">
        <v>235</v>
      </c>
      <c r="B925" s="313">
        <v>0</v>
      </c>
    </row>
    <row r="926" spans="1:2" s="70" customFormat="1" ht="15" customHeight="1">
      <c r="A926" s="191" t="s">
        <v>236</v>
      </c>
      <c r="B926" s="313">
        <v>0</v>
      </c>
    </row>
    <row r="927" spans="1:2" s="70" customFormat="1" ht="15" customHeight="1">
      <c r="A927" s="191" t="s">
        <v>217</v>
      </c>
      <c r="B927" s="313">
        <v>0</v>
      </c>
    </row>
    <row r="928" spans="1:2" s="70" customFormat="1" ht="15" customHeight="1">
      <c r="A928" s="191" t="s">
        <v>237</v>
      </c>
      <c r="B928" s="313">
        <v>0</v>
      </c>
    </row>
    <row r="929" spans="1:2" s="70" customFormat="1" ht="15" customHeight="1">
      <c r="A929" s="191" t="s">
        <v>238</v>
      </c>
      <c r="B929" s="313">
        <v>0</v>
      </c>
    </row>
    <row r="930" spans="1:2" s="70" customFormat="1" ht="15" customHeight="1">
      <c r="A930" s="191" t="s">
        <v>239</v>
      </c>
      <c r="B930" s="339">
        <v>40</v>
      </c>
    </row>
    <row r="931" spans="1:2" s="70" customFormat="1" ht="15" customHeight="1">
      <c r="A931" s="190" t="s">
        <v>240</v>
      </c>
      <c r="B931" s="312">
        <f>SUM(B932:B941)</f>
        <v>0</v>
      </c>
    </row>
    <row r="932" spans="1:2" s="70" customFormat="1" ht="15" customHeight="1">
      <c r="A932" s="191" t="s">
        <v>534</v>
      </c>
      <c r="B932" s="312"/>
    </row>
    <row r="933" spans="1:2" s="70" customFormat="1" ht="15" customHeight="1">
      <c r="A933" s="191" t="s">
        <v>535</v>
      </c>
      <c r="B933" s="312"/>
    </row>
    <row r="934" spans="1:2" s="70" customFormat="1" ht="15" customHeight="1">
      <c r="A934" s="191" t="s">
        <v>536</v>
      </c>
      <c r="B934" s="312"/>
    </row>
    <row r="935" spans="1:2" s="70" customFormat="1" ht="15" customHeight="1">
      <c r="A935" s="191" t="s">
        <v>241</v>
      </c>
      <c r="B935" s="312"/>
    </row>
    <row r="936" spans="1:2" s="70" customFormat="1" ht="15" customHeight="1">
      <c r="A936" s="191" t="s">
        <v>242</v>
      </c>
      <c r="B936" s="312"/>
    </row>
    <row r="937" spans="1:2" s="70" customFormat="1" ht="15" customHeight="1">
      <c r="A937" s="191" t="s">
        <v>243</v>
      </c>
      <c r="B937" s="312"/>
    </row>
    <row r="938" spans="1:8" s="70" customFormat="1" ht="15" customHeight="1">
      <c r="A938" s="191" t="s">
        <v>244</v>
      </c>
      <c r="B938" s="312"/>
      <c r="E938" s="73"/>
      <c r="G938" s="73"/>
      <c r="H938" s="73"/>
    </row>
    <row r="939" spans="1:2" s="70" customFormat="1" ht="15" customHeight="1">
      <c r="A939" s="191" t="s">
        <v>245</v>
      </c>
      <c r="B939" s="312"/>
    </row>
    <row r="940" spans="1:2" s="70" customFormat="1" ht="15" customHeight="1">
      <c r="A940" s="191" t="s">
        <v>246</v>
      </c>
      <c r="B940" s="312"/>
    </row>
    <row r="941" spans="1:2" s="70" customFormat="1" ht="15" customHeight="1">
      <c r="A941" s="191" t="s">
        <v>247</v>
      </c>
      <c r="B941" s="312"/>
    </row>
    <row r="942" spans="1:2" s="70" customFormat="1" ht="15" customHeight="1">
      <c r="A942" s="190" t="s">
        <v>248</v>
      </c>
      <c r="B942" s="338">
        <f>SUM(B943:B952)</f>
        <v>3</v>
      </c>
    </row>
    <row r="943" spans="1:2" s="70" customFormat="1" ht="15" customHeight="1">
      <c r="A943" s="191" t="s">
        <v>534</v>
      </c>
      <c r="B943" s="312"/>
    </row>
    <row r="944" spans="1:2" s="70" customFormat="1" ht="15" customHeight="1">
      <c r="A944" s="191" t="s">
        <v>535</v>
      </c>
      <c r="B944" s="312"/>
    </row>
    <row r="945" spans="1:2" s="70" customFormat="1" ht="15" customHeight="1">
      <c r="A945" s="191" t="s">
        <v>536</v>
      </c>
      <c r="B945" s="312"/>
    </row>
    <row r="946" spans="1:2" s="70" customFormat="1" ht="15" customHeight="1">
      <c r="A946" s="191" t="s">
        <v>249</v>
      </c>
      <c r="B946" s="312"/>
    </row>
    <row r="947" spans="1:2" s="70" customFormat="1" ht="15" customHeight="1">
      <c r="A947" s="191" t="s">
        <v>250</v>
      </c>
      <c r="B947" s="312"/>
    </row>
    <row r="948" spans="1:2" s="70" customFormat="1" ht="15" customHeight="1">
      <c r="A948" s="191" t="s">
        <v>251</v>
      </c>
      <c r="B948" s="312">
        <v>3</v>
      </c>
    </row>
    <row r="949" spans="1:2" s="70" customFormat="1" ht="15" customHeight="1">
      <c r="A949" s="191" t="s">
        <v>252</v>
      </c>
      <c r="B949" s="312"/>
    </row>
    <row r="950" spans="1:2" s="70" customFormat="1" ht="15" customHeight="1">
      <c r="A950" s="191" t="s">
        <v>253</v>
      </c>
      <c r="B950" s="312"/>
    </row>
    <row r="951" spans="1:2" s="70" customFormat="1" ht="15" customHeight="1">
      <c r="A951" s="191" t="s">
        <v>254</v>
      </c>
      <c r="B951" s="312"/>
    </row>
    <row r="952" spans="1:2" s="70" customFormat="1" ht="15" customHeight="1">
      <c r="A952" s="191" t="s">
        <v>255</v>
      </c>
      <c r="B952" s="312"/>
    </row>
    <row r="953" spans="1:2" s="70" customFormat="1" ht="15" customHeight="1">
      <c r="A953" s="190" t="s">
        <v>256</v>
      </c>
      <c r="B953" s="312">
        <f>SUM(B954:B958)</f>
        <v>0</v>
      </c>
    </row>
    <row r="954" spans="1:2" s="70" customFormat="1" ht="15" customHeight="1">
      <c r="A954" s="191" t="s">
        <v>731</v>
      </c>
      <c r="B954" s="312"/>
    </row>
    <row r="955" spans="1:2" s="70" customFormat="1" ht="15" customHeight="1">
      <c r="A955" s="191" t="s">
        <v>257</v>
      </c>
      <c r="B955" s="312"/>
    </row>
    <row r="956" spans="1:2" s="70" customFormat="1" ht="15" customHeight="1">
      <c r="A956" s="191" t="s">
        <v>1291</v>
      </c>
      <c r="B956" s="312"/>
    </row>
    <row r="957" spans="1:2" s="70" customFormat="1" ht="15" customHeight="1">
      <c r="A957" s="191" t="s">
        <v>1292</v>
      </c>
      <c r="B957" s="312"/>
    </row>
    <row r="958" spans="1:2" s="70" customFormat="1" ht="15" customHeight="1">
      <c r="A958" s="191" t="s">
        <v>258</v>
      </c>
      <c r="B958" s="312"/>
    </row>
    <row r="959" spans="1:2" s="70" customFormat="1" ht="15" customHeight="1">
      <c r="A959" s="190" t="s">
        <v>259</v>
      </c>
      <c r="B959" s="338">
        <f>SUM(B960:B965)</f>
        <v>709</v>
      </c>
    </row>
    <row r="960" spans="1:2" s="70" customFormat="1" ht="15" customHeight="1">
      <c r="A960" s="191" t="s">
        <v>1293</v>
      </c>
      <c r="B960" s="313">
        <v>141</v>
      </c>
    </row>
    <row r="961" spans="1:2" s="70" customFormat="1" ht="15" customHeight="1">
      <c r="A961" s="191" t="s">
        <v>260</v>
      </c>
      <c r="B961" s="313">
        <v>0</v>
      </c>
    </row>
    <row r="962" spans="1:2" s="70" customFormat="1" ht="15" customHeight="1">
      <c r="A962" s="191" t="s">
        <v>261</v>
      </c>
      <c r="B962" s="313">
        <v>528</v>
      </c>
    </row>
    <row r="963" spans="1:2" s="70" customFormat="1" ht="15" customHeight="1">
      <c r="A963" s="191" t="s">
        <v>262</v>
      </c>
      <c r="B963" s="313">
        <v>40</v>
      </c>
    </row>
    <row r="964" spans="1:2" s="70" customFormat="1" ht="15" customHeight="1">
      <c r="A964" s="191" t="s">
        <v>263</v>
      </c>
      <c r="B964" s="313">
        <v>0</v>
      </c>
    </row>
    <row r="965" spans="1:8" s="70" customFormat="1" ht="15" customHeight="1">
      <c r="A965" s="191" t="s">
        <v>264</v>
      </c>
      <c r="B965" s="313">
        <v>0</v>
      </c>
      <c r="E965" s="73"/>
      <c r="G965" s="73"/>
      <c r="H965" s="73"/>
    </row>
    <row r="966" spans="1:2" s="70" customFormat="1" ht="15" customHeight="1">
      <c r="A966" s="190" t="s">
        <v>1086</v>
      </c>
      <c r="B966" s="338">
        <f>SUM(B967:B972)</f>
        <v>45</v>
      </c>
    </row>
    <row r="967" spans="1:2" s="70" customFormat="1" ht="15" customHeight="1">
      <c r="A967" s="191" t="s">
        <v>265</v>
      </c>
      <c r="B967" s="312"/>
    </row>
    <row r="968" spans="1:2" s="70" customFormat="1" ht="15" customHeight="1">
      <c r="A968" s="191" t="s">
        <v>266</v>
      </c>
      <c r="B968" s="312"/>
    </row>
    <row r="969" spans="1:2" s="70" customFormat="1" ht="15" customHeight="1">
      <c r="A969" s="191" t="s">
        <v>1087</v>
      </c>
      <c r="B969" s="312">
        <v>45</v>
      </c>
    </row>
    <row r="970" spans="1:2" s="70" customFormat="1" ht="15" customHeight="1">
      <c r="A970" s="191" t="s">
        <v>1294</v>
      </c>
      <c r="B970" s="312"/>
    </row>
    <row r="971" spans="1:2" s="70" customFormat="1" ht="15" customHeight="1">
      <c r="A971" s="191" t="s">
        <v>18</v>
      </c>
      <c r="B971" s="312"/>
    </row>
    <row r="972" spans="1:2" s="70" customFormat="1" ht="15" customHeight="1">
      <c r="A972" s="191" t="s">
        <v>1088</v>
      </c>
      <c r="B972" s="312"/>
    </row>
    <row r="973" spans="1:2" s="70" customFormat="1" ht="15" customHeight="1">
      <c r="A973" s="190" t="s">
        <v>1013</v>
      </c>
      <c r="B973" s="312">
        <f>SUM(B974:B975)</f>
        <v>0</v>
      </c>
    </row>
    <row r="974" spans="1:2" s="70" customFormat="1" ht="15" customHeight="1">
      <c r="A974" s="191" t="s">
        <v>1014</v>
      </c>
      <c r="B974" s="312"/>
    </row>
    <row r="975" spans="1:2" s="70" customFormat="1" ht="15" customHeight="1">
      <c r="A975" s="191" t="s">
        <v>1015</v>
      </c>
      <c r="B975" s="312"/>
    </row>
    <row r="976" spans="1:2" s="70" customFormat="1" ht="15" customHeight="1">
      <c r="A976" s="190" t="s">
        <v>1441</v>
      </c>
      <c r="B976" s="338">
        <f>SUM(B977:B978)</f>
        <v>2600</v>
      </c>
    </row>
    <row r="977" spans="1:8" s="70" customFormat="1" ht="15" customHeight="1">
      <c r="A977" s="191" t="s">
        <v>267</v>
      </c>
      <c r="B977" s="312"/>
      <c r="G977" s="73"/>
      <c r="H977" s="73"/>
    </row>
    <row r="978" spans="1:2" s="70" customFormat="1" ht="15" customHeight="1">
      <c r="A978" s="191" t="s">
        <v>1442</v>
      </c>
      <c r="B978" s="312">
        <v>2600</v>
      </c>
    </row>
    <row r="979" spans="1:2" s="70" customFormat="1" ht="15" customHeight="1">
      <c r="A979" s="190" t="s">
        <v>1040</v>
      </c>
      <c r="B979" s="338">
        <f>B980+B1003+B1013+B1023+B1028+B1035+B1040</f>
        <v>22</v>
      </c>
    </row>
    <row r="980" spans="1:2" s="70" customFormat="1" ht="15" customHeight="1">
      <c r="A980" s="190" t="s">
        <v>268</v>
      </c>
      <c r="B980" s="338">
        <f>SUM(B981:B1002)</f>
        <v>20</v>
      </c>
    </row>
    <row r="981" spans="1:7" s="70" customFormat="1" ht="15" customHeight="1">
      <c r="A981" s="191" t="s">
        <v>534</v>
      </c>
      <c r="B981" s="312"/>
      <c r="G981" s="73"/>
    </row>
    <row r="982" spans="1:7" s="70" customFormat="1" ht="15" customHeight="1">
      <c r="A982" s="191" t="s">
        <v>535</v>
      </c>
      <c r="B982" s="312"/>
      <c r="G982" s="73"/>
    </row>
    <row r="983" spans="1:2" s="70" customFormat="1" ht="15" customHeight="1">
      <c r="A983" s="191" t="s">
        <v>536</v>
      </c>
      <c r="B983" s="312"/>
    </row>
    <row r="984" spans="1:2" s="70" customFormat="1" ht="15" customHeight="1">
      <c r="A984" s="191" t="s">
        <v>19</v>
      </c>
      <c r="B984" s="312"/>
    </row>
    <row r="985" spans="1:2" s="70" customFormat="1" ht="15" customHeight="1">
      <c r="A985" s="191" t="s">
        <v>269</v>
      </c>
      <c r="B985" s="312">
        <v>20</v>
      </c>
    </row>
    <row r="986" spans="1:2" s="70" customFormat="1" ht="15" customHeight="1">
      <c r="A986" s="191" t="s">
        <v>1295</v>
      </c>
      <c r="B986" s="312"/>
    </row>
    <row r="987" spans="1:8" s="70" customFormat="1" ht="15" customHeight="1">
      <c r="A987" s="191" t="s">
        <v>270</v>
      </c>
      <c r="B987" s="312"/>
      <c r="G987" s="73"/>
      <c r="H987" s="73"/>
    </row>
    <row r="988" spans="1:8" s="70" customFormat="1" ht="15" customHeight="1">
      <c r="A988" s="191" t="s">
        <v>271</v>
      </c>
      <c r="B988" s="312"/>
      <c r="G988" s="73"/>
      <c r="H988" s="73"/>
    </row>
    <row r="989" spans="1:2" s="70" customFormat="1" ht="15" customHeight="1">
      <c r="A989" s="191" t="s">
        <v>272</v>
      </c>
      <c r="B989" s="312"/>
    </row>
    <row r="990" spans="1:7" s="70" customFormat="1" ht="15" customHeight="1">
      <c r="A990" s="191" t="s">
        <v>273</v>
      </c>
      <c r="B990" s="312"/>
      <c r="G990" s="73"/>
    </row>
    <row r="991" spans="1:2" s="70" customFormat="1" ht="15" customHeight="1">
      <c r="A991" s="191" t="s">
        <v>274</v>
      </c>
      <c r="B991" s="312"/>
    </row>
    <row r="992" spans="1:2" s="70" customFormat="1" ht="15" customHeight="1">
      <c r="A992" s="191" t="s">
        <v>275</v>
      </c>
      <c r="B992" s="312"/>
    </row>
    <row r="993" spans="1:2" s="70" customFormat="1" ht="15" customHeight="1">
      <c r="A993" s="191" t="s">
        <v>276</v>
      </c>
      <c r="B993" s="312"/>
    </row>
    <row r="994" spans="1:8" s="70" customFormat="1" ht="15" customHeight="1">
      <c r="A994" s="191" t="s">
        <v>277</v>
      </c>
      <c r="B994" s="312"/>
      <c r="G994" s="73"/>
      <c r="H994" s="73"/>
    </row>
    <row r="995" spans="1:8" s="70" customFormat="1" ht="15" customHeight="1">
      <c r="A995" s="191" t="s">
        <v>278</v>
      </c>
      <c r="B995" s="312"/>
      <c r="H995" s="73"/>
    </row>
    <row r="996" spans="1:3" s="74" customFormat="1" ht="15" customHeight="1">
      <c r="A996" s="191" t="s">
        <v>279</v>
      </c>
      <c r="B996" s="312"/>
      <c r="C996" s="70"/>
    </row>
    <row r="997" spans="1:8" s="70" customFormat="1" ht="15" customHeight="1">
      <c r="A997" s="191" t="s">
        <v>280</v>
      </c>
      <c r="B997" s="312"/>
      <c r="G997" s="73"/>
      <c r="H997" s="73"/>
    </row>
    <row r="998" spans="1:7" s="70" customFormat="1" ht="15" customHeight="1">
      <c r="A998" s="191" t="s">
        <v>281</v>
      </c>
      <c r="B998" s="312"/>
      <c r="G998" s="73"/>
    </row>
    <row r="999" spans="1:2" s="70" customFormat="1" ht="15" customHeight="1">
      <c r="A999" s="191" t="s">
        <v>282</v>
      </c>
      <c r="B999" s="312"/>
    </row>
    <row r="1000" spans="1:2" s="70" customFormat="1" ht="15" customHeight="1">
      <c r="A1000" s="191" t="s">
        <v>283</v>
      </c>
      <c r="B1000" s="312"/>
    </row>
    <row r="1001" spans="1:2" s="70" customFormat="1" ht="15" customHeight="1">
      <c r="A1001" s="191" t="s">
        <v>284</v>
      </c>
      <c r="B1001" s="312"/>
    </row>
    <row r="1002" spans="1:2" s="70" customFormat="1" ht="15" customHeight="1">
      <c r="A1002" s="191" t="s">
        <v>285</v>
      </c>
      <c r="B1002" s="312"/>
    </row>
    <row r="1003" spans="1:2" s="70" customFormat="1" ht="15" customHeight="1">
      <c r="A1003" s="190" t="s">
        <v>286</v>
      </c>
      <c r="B1003" s="312">
        <f>SUM(B1004:B1012)</f>
        <v>0</v>
      </c>
    </row>
    <row r="1004" spans="1:2" s="70" customFormat="1" ht="15" customHeight="1">
      <c r="A1004" s="191" t="s">
        <v>534</v>
      </c>
      <c r="B1004" s="312"/>
    </row>
    <row r="1005" spans="1:2" s="70" customFormat="1" ht="15" customHeight="1">
      <c r="A1005" s="191" t="s">
        <v>535</v>
      </c>
      <c r="B1005" s="312"/>
    </row>
    <row r="1006" spans="1:2" s="70" customFormat="1" ht="15" customHeight="1">
      <c r="A1006" s="191" t="s">
        <v>536</v>
      </c>
      <c r="B1006" s="312"/>
    </row>
    <row r="1007" spans="1:3" s="74" customFormat="1" ht="15" customHeight="1">
      <c r="A1007" s="191" t="s">
        <v>287</v>
      </c>
      <c r="B1007" s="312"/>
      <c r="C1007" s="70"/>
    </row>
    <row r="1008" spans="1:2" s="70" customFormat="1" ht="15" customHeight="1">
      <c r="A1008" s="191" t="s">
        <v>288</v>
      </c>
      <c r="B1008" s="312"/>
    </row>
    <row r="1009" spans="1:2" s="70" customFormat="1" ht="15" customHeight="1">
      <c r="A1009" s="191" t="s">
        <v>289</v>
      </c>
      <c r="B1009" s="312"/>
    </row>
    <row r="1010" spans="1:2" s="70" customFormat="1" ht="15" customHeight="1">
      <c r="A1010" s="191" t="s">
        <v>290</v>
      </c>
      <c r="B1010" s="312"/>
    </row>
    <row r="1011" spans="1:2" s="70" customFormat="1" ht="15" customHeight="1">
      <c r="A1011" s="191" t="s">
        <v>303</v>
      </c>
      <c r="B1011" s="312"/>
    </row>
    <row r="1012" spans="1:2" s="70" customFormat="1" ht="15" customHeight="1">
      <c r="A1012" s="191" t="s">
        <v>291</v>
      </c>
      <c r="B1012" s="312"/>
    </row>
    <row r="1013" spans="1:2" s="70" customFormat="1" ht="15" customHeight="1">
      <c r="A1013" s="190" t="s">
        <v>292</v>
      </c>
      <c r="B1013" s="312">
        <f>SUM(B1014:B1022)</f>
        <v>0</v>
      </c>
    </row>
    <row r="1014" spans="1:2" s="70" customFormat="1" ht="15" customHeight="1">
      <c r="A1014" s="191" t="s">
        <v>534</v>
      </c>
      <c r="B1014" s="312"/>
    </row>
    <row r="1015" spans="1:8" s="70" customFormat="1" ht="15" customHeight="1">
      <c r="A1015" s="191" t="s">
        <v>535</v>
      </c>
      <c r="B1015" s="312"/>
      <c r="H1015" s="73"/>
    </row>
    <row r="1016" spans="1:8" s="70" customFormat="1" ht="15" customHeight="1">
      <c r="A1016" s="191" t="s">
        <v>536</v>
      </c>
      <c r="B1016" s="312"/>
      <c r="H1016" s="73"/>
    </row>
    <row r="1017" spans="1:2" s="70" customFormat="1" ht="15" customHeight="1">
      <c r="A1017" s="191" t="s">
        <v>293</v>
      </c>
      <c r="B1017" s="312"/>
    </row>
    <row r="1018" spans="1:2" s="70" customFormat="1" ht="15" customHeight="1">
      <c r="A1018" s="191" t="s">
        <v>294</v>
      </c>
      <c r="B1018" s="312"/>
    </row>
    <row r="1019" spans="1:2" s="70" customFormat="1" ht="15" customHeight="1">
      <c r="A1019" s="191" t="s">
        <v>295</v>
      </c>
      <c r="B1019" s="312"/>
    </row>
    <row r="1020" spans="1:2" s="70" customFormat="1" ht="15" customHeight="1">
      <c r="A1020" s="191" t="s">
        <v>296</v>
      </c>
      <c r="B1020" s="312"/>
    </row>
    <row r="1021" spans="1:2" s="70" customFormat="1" ht="15" customHeight="1">
      <c r="A1021" s="191" t="s">
        <v>297</v>
      </c>
      <c r="B1021" s="312"/>
    </row>
    <row r="1022" spans="1:2" s="70" customFormat="1" ht="15" customHeight="1">
      <c r="A1022" s="191" t="s">
        <v>298</v>
      </c>
      <c r="B1022" s="312"/>
    </row>
    <row r="1023" spans="1:2" s="70" customFormat="1" ht="15" customHeight="1">
      <c r="A1023" s="190" t="s">
        <v>1089</v>
      </c>
      <c r="B1023" s="338">
        <f>SUM(B1024:B1027)</f>
        <v>2</v>
      </c>
    </row>
    <row r="1024" spans="1:2" s="70" customFormat="1" ht="15" customHeight="1">
      <c r="A1024" s="191" t="s">
        <v>299</v>
      </c>
      <c r="B1024" s="312"/>
    </row>
    <row r="1025" spans="1:2" s="70" customFormat="1" ht="15" customHeight="1">
      <c r="A1025" s="191" t="s">
        <v>300</v>
      </c>
      <c r="B1025" s="312">
        <v>2</v>
      </c>
    </row>
    <row r="1026" spans="1:2" s="70" customFormat="1" ht="15" customHeight="1">
      <c r="A1026" s="191" t="s">
        <v>301</v>
      </c>
      <c r="B1026" s="312"/>
    </row>
    <row r="1027" spans="1:2" s="70" customFormat="1" ht="15" customHeight="1">
      <c r="A1027" s="191" t="s">
        <v>1090</v>
      </c>
      <c r="B1027" s="312"/>
    </row>
    <row r="1028" spans="1:2" s="70" customFormat="1" ht="15" customHeight="1">
      <c r="A1028" s="190" t="s">
        <v>302</v>
      </c>
      <c r="B1028" s="312">
        <f>SUM(B1029:B1034)</f>
        <v>0</v>
      </c>
    </row>
    <row r="1029" spans="1:2" s="70" customFormat="1" ht="15" customHeight="1">
      <c r="A1029" s="191" t="s">
        <v>534</v>
      </c>
      <c r="B1029" s="312"/>
    </row>
    <row r="1030" spans="1:2" s="70" customFormat="1" ht="15" customHeight="1">
      <c r="A1030" s="191" t="s">
        <v>535</v>
      </c>
      <c r="B1030" s="312"/>
    </row>
    <row r="1031" spans="1:2" s="70" customFormat="1" ht="15" customHeight="1">
      <c r="A1031" s="191" t="s">
        <v>536</v>
      </c>
      <c r="B1031" s="312"/>
    </row>
    <row r="1032" spans="1:2" s="70" customFormat="1" ht="15" customHeight="1">
      <c r="A1032" s="191" t="s">
        <v>303</v>
      </c>
      <c r="B1032" s="312"/>
    </row>
    <row r="1033" spans="1:2" s="70" customFormat="1" ht="15" customHeight="1">
      <c r="A1033" s="191" t="s">
        <v>304</v>
      </c>
      <c r="B1033" s="312"/>
    </row>
    <row r="1034" spans="1:2" s="70" customFormat="1" ht="15" customHeight="1">
      <c r="A1034" s="191" t="s">
        <v>305</v>
      </c>
      <c r="B1034" s="312"/>
    </row>
    <row r="1035" spans="1:2" s="70" customFormat="1" ht="15" customHeight="1">
      <c r="A1035" s="190" t="s">
        <v>306</v>
      </c>
      <c r="B1035" s="312">
        <f>SUM(B1036:B1039)</f>
        <v>0</v>
      </c>
    </row>
    <row r="1036" spans="1:2" s="70" customFormat="1" ht="15" customHeight="1">
      <c r="A1036" s="191" t="s">
        <v>307</v>
      </c>
      <c r="B1036" s="312"/>
    </row>
    <row r="1037" spans="1:8" s="70" customFormat="1" ht="15" customHeight="1">
      <c r="A1037" s="191" t="s">
        <v>308</v>
      </c>
      <c r="B1037" s="312"/>
      <c r="H1037" s="73"/>
    </row>
    <row r="1038" spans="1:3" s="74" customFormat="1" ht="15" customHeight="1">
      <c r="A1038" s="191" t="s">
        <v>1091</v>
      </c>
      <c r="B1038" s="312"/>
      <c r="C1038" s="70"/>
    </row>
    <row r="1039" spans="1:2" s="70" customFormat="1" ht="15" customHeight="1">
      <c r="A1039" s="191" t="s">
        <v>309</v>
      </c>
      <c r="B1039" s="312"/>
    </row>
    <row r="1040" spans="1:2" s="70" customFormat="1" ht="15" customHeight="1">
      <c r="A1040" s="190" t="s">
        <v>1443</v>
      </c>
      <c r="B1040" s="312">
        <f>SUM(B1041:B1042)</f>
        <v>0</v>
      </c>
    </row>
    <row r="1041" spans="1:2" s="70" customFormat="1" ht="15" customHeight="1">
      <c r="A1041" s="191" t="s">
        <v>310</v>
      </c>
      <c r="B1041" s="312"/>
    </row>
    <row r="1042" spans="1:2" s="70" customFormat="1" ht="15" customHeight="1">
      <c r="A1042" s="191" t="s">
        <v>1444</v>
      </c>
      <c r="B1042" s="312"/>
    </row>
    <row r="1043" spans="1:2" s="70" customFormat="1" ht="15" customHeight="1">
      <c r="A1043" s="190" t="s">
        <v>1041</v>
      </c>
      <c r="B1043" s="338">
        <f>B1044+B1054+B1070+B1075+B1089+B1096+B1103</f>
        <v>1912</v>
      </c>
    </row>
    <row r="1044" spans="1:2" s="70" customFormat="1" ht="15" customHeight="1">
      <c r="A1044" s="190" t="s">
        <v>311</v>
      </c>
      <c r="B1044" s="312">
        <f>SUM(B1045:B1053)</f>
        <v>0</v>
      </c>
    </row>
    <row r="1045" spans="1:2" s="70" customFormat="1" ht="15" customHeight="1">
      <c r="A1045" s="191" t="s">
        <v>534</v>
      </c>
      <c r="B1045" s="312"/>
    </row>
    <row r="1046" spans="1:2" s="70" customFormat="1" ht="15" customHeight="1">
      <c r="A1046" s="191" t="s">
        <v>535</v>
      </c>
      <c r="B1046" s="312"/>
    </row>
    <row r="1047" spans="1:2" s="70" customFormat="1" ht="15" customHeight="1">
      <c r="A1047" s="191" t="s">
        <v>536</v>
      </c>
      <c r="B1047" s="312"/>
    </row>
    <row r="1048" spans="1:3" s="74" customFormat="1" ht="15" customHeight="1">
      <c r="A1048" s="191" t="s">
        <v>312</v>
      </c>
      <c r="B1048" s="312"/>
      <c r="C1048" s="70"/>
    </row>
    <row r="1049" spans="1:2" s="70" customFormat="1" ht="15" customHeight="1">
      <c r="A1049" s="191" t="s">
        <v>313</v>
      </c>
      <c r="B1049" s="312"/>
    </row>
    <row r="1050" spans="1:2" s="70" customFormat="1" ht="15" customHeight="1">
      <c r="A1050" s="191" t="s">
        <v>314</v>
      </c>
      <c r="B1050" s="312"/>
    </row>
    <row r="1051" spans="1:2" s="70" customFormat="1" ht="15" customHeight="1">
      <c r="A1051" s="191" t="s">
        <v>315</v>
      </c>
      <c r="B1051" s="312"/>
    </row>
    <row r="1052" spans="1:2" s="70" customFormat="1" ht="15" customHeight="1">
      <c r="A1052" s="191" t="s">
        <v>316</v>
      </c>
      <c r="B1052" s="312"/>
    </row>
    <row r="1053" spans="1:2" s="70" customFormat="1" ht="15" customHeight="1">
      <c r="A1053" s="191" t="s">
        <v>317</v>
      </c>
      <c r="B1053" s="312"/>
    </row>
    <row r="1054" spans="1:2" s="70" customFormat="1" ht="15" customHeight="1">
      <c r="A1054" s="190" t="s">
        <v>318</v>
      </c>
      <c r="B1054" s="338">
        <f>SUM(B1055:B1069)</f>
        <v>1708</v>
      </c>
    </row>
    <row r="1055" spans="1:2" s="70" customFormat="1" ht="15" customHeight="1">
      <c r="A1055" s="191" t="s">
        <v>534</v>
      </c>
      <c r="B1055" s="313">
        <v>163</v>
      </c>
    </row>
    <row r="1056" spans="1:2" s="70" customFormat="1" ht="15" customHeight="1">
      <c r="A1056" s="191" t="s">
        <v>535</v>
      </c>
      <c r="B1056" s="313">
        <v>30</v>
      </c>
    </row>
    <row r="1057" spans="1:2" s="70" customFormat="1" ht="15" customHeight="1">
      <c r="A1057" s="191" t="s">
        <v>536</v>
      </c>
      <c r="B1057" s="313">
        <v>108</v>
      </c>
    </row>
    <row r="1058" spans="1:3" s="74" customFormat="1" ht="15" customHeight="1">
      <c r="A1058" s="191" t="s">
        <v>319</v>
      </c>
      <c r="B1058" s="313">
        <v>0</v>
      </c>
      <c r="C1058" s="70"/>
    </row>
    <row r="1059" spans="1:2" s="70" customFormat="1" ht="15" customHeight="1">
      <c r="A1059" s="191" t="s">
        <v>320</v>
      </c>
      <c r="B1059" s="313">
        <v>0</v>
      </c>
    </row>
    <row r="1060" spans="1:2" s="70" customFormat="1" ht="15" customHeight="1">
      <c r="A1060" s="191" t="s">
        <v>321</v>
      </c>
      <c r="B1060" s="313">
        <v>0</v>
      </c>
    </row>
    <row r="1061" spans="1:2" s="70" customFormat="1" ht="15" customHeight="1">
      <c r="A1061" s="191" t="s">
        <v>322</v>
      </c>
      <c r="B1061" s="313">
        <v>0</v>
      </c>
    </row>
    <row r="1062" spans="1:2" s="70" customFormat="1" ht="15" customHeight="1">
      <c r="A1062" s="191" t="s">
        <v>323</v>
      </c>
      <c r="B1062" s="313">
        <v>0</v>
      </c>
    </row>
    <row r="1063" spans="1:3" s="74" customFormat="1" ht="15" customHeight="1">
      <c r="A1063" s="191" t="s">
        <v>324</v>
      </c>
      <c r="B1063" s="313">
        <v>0</v>
      </c>
      <c r="C1063" s="70"/>
    </row>
    <row r="1064" spans="1:2" s="70" customFormat="1" ht="15" customHeight="1">
      <c r="A1064" s="191" t="s">
        <v>325</v>
      </c>
      <c r="B1064" s="313">
        <v>0</v>
      </c>
    </row>
    <row r="1065" spans="1:2" s="70" customFormat="1" ht="15" customHeight="1">
      <c r="A1065" s="191" t="s">
        <v>326</v>
      </c>
      <c r="B1065" s="313">
        <v>0</v>
      </c>
    </row>
    <row r="1066" spans="1:2" s="70" customFormat="1" ht="15" customHeight="1">
      <c r="A1066" s="191" t="s">
        <v>327</v>
      </c>
      <c r="B1066" s="313">
        <v>0</v>
      </c>
    </row>
    <row r="1067" spans="1:2" s="70" customFormat="1" ht="15" customHeight="1">
      <c r="A1067" s="191" t="s">
        <v>328</v>
      </c>
      <c r="B1067" s="313">
        <v>0</v>
      </c>
    </row>
    <row r="1068" spans="1:2" s="70" customFormat="1" ht="15" customHeight="1">
      <c r="A1068" s="191" t="s">
        <v>329</v>
      </c>
      <c r="B1068" s="313">
        <v>0</v>
      </c>
    </row>
    <row r="1069" spans="1:2" s="70" customFormat="1" ht="15" customHeight="1">
      <c r="A1069" s="191" t="s">
        <v>330</v>
      </c>
      <c r="B1069" s="313">
        <v>1407</v>
      </c>
    </row>
    <row r="1070" spans="1:2" s="70" customFormat="1" ht="15" customHeight="1">
      <c r="A1070" s="190" t="s">
        <v>331</v>
      </c>
      <c r="B1070" s="312">
        <f>SUM(B1071:B1074)</f>
        <v>0</v>
      </c>
    </row>
    <row r="1071" spans="1:2" s="70" customFormat="1" ht="15" customHeight="1">
      <c r="A1071" s="191" t="s">
        <v>534</v>
      </c>
      <c r="B1071" s="312"/>
    </row>
    <row r="1072" spans="1:2" s="70" customFormat="1" ht="15" customHeight="1">
      <c r="A1072" s="191" t="s">
        <v>535</v>
      </c>
      <c r="B1072" s="312"/>
    </row>
    <row r="1073" spans="1:2" s="70" customFormat="1" ht="15" customHeight="1">
      <c r="A1073" s="191" t="s">
        <v>536</v>
      </c>
      <c r="B1073" s="312"/>
    </row>
    <row r="1074" spans="1:2" s="70" customFormat="1" ht="15" customHeight="1">
      <c r="A1074" s="191" t="s">
        <v>332</v>
      </c>
      <c r="B1074" s="312"/>
    </row>
    <row r="1075" spans="1:2" s="70" customFormat="1" ht="15" customHeight="1">
      <c r="A1075" s="190" t="s">
        <v>333</v>
      </c>
      <c r="B1075" s="312">
        <f>SUM(B1076:B1088)</f>
        <v>0</v>
      </c>
    </row>
    <row r="1076" spans="1:2" s="70" customFormat="1" ht="15" customHeight="1">
      <c r="A1076" s="191" t="s">
        <v>534</v>
      </c>
      <c r="B1076" s="312"/>
    </row>
    <row r="1077" spans="1:2" s="70" customFormat="1" ht="15" customHeight="1">
      <c r="A1077" s="191" t="s">
        <v>535</v>
      </c>
      <c r="B1077" s="312"/>
    </row>
    <row r="1078" spans="1:3" s="74" customFormat="1" ht="15" customHeight="1">
      <c r="A1078" s="191" t="s">
        <v>536</v>
      </c>
      <c r="B1078" s="312"/>
      <c r="C1078" s="70"/>
    </row>
    <row r="1079" spans="1:8" s="74" customFormat="1" ht="15" customHeight="1">
      <c r="A1079" s="191" t="s">
        <v>334</v>
      </c>
      <c r="B1079" s="312"/>
      <c r="C1079" s="70"/>
      <c r="E1079" s="75"/>
      <c r="G1079" s="75"/>
      <c r="H1079" s="75"/>
    </row>
    <row r="1080" spans="1:2" s="70" customFormat="1" ht="15" customHeight="1">
      <c r="A1080" s="191" t="s">
        <v>335</v>
      </c>
      <c r="B1080" s="312"/>
    </row>
    <row r="1081" spans="1:2" s="70" customFormat="1" ht="15" customHeight="1">
      <c r="A1081" s="191" t="s">
        <v>336</v>
      </c>
      <c r="B1081" s="312"/>
    </row>
    <row r="1082" spans="1:2" s="70" customFormat="1" ht="15" customHeight="1">
      <c r="A1082" s="191" t="s">
        <v>337</v>
      </c>
      <c r="B1082" s="312"/>
    </row>
    <row r="1083" spans="1:2" s="70" customFormat="1" ht="15" customHeight="1">
      <c r="A1083" s="191" t="s">
        <v>338</v>
      </c>
      <c r="B1083" s="312"/>
    </row>
    <row r="1084" spans="1:2" s="70" customFormat="1" ht="15" customHeight="1">
      <c r="A1084" s="191" t="s">
        <v>339</v>
      </c>
      <c r="B1084" s="312"/>
    </row>
    <row r="1085" spans="1:2" s="70" customFormat="1" ht="15" customHeight="1">
      <c r="A1085" s="191" t="s">
        <v>340</v>
      </c>
      <c r="B1085" s="312"/>
    </row>
    <row r="1086" spans="1:2" s="70" customFormat="1" ht="15" customHeight="1">
      <c r="A1086" s="191" t="s">
        <v>303</v>
      </c>
      <c r="B1086" s="312"/>
    </row>
    <row r="1087" spans="1:2" s="70" customFormat="1" ht="15" customHeight="1">
      <c r="A1087" s="191" t="s">
        <v>341</v>
      </c>
      <c r="B1087" s="312"/>
    </row>
    <row r="1088" spans="1:2" s="70" customFormat="1" ht="15" customHeight="1">
      <c r="A1088" s="191" t="s">
        <v>342</v>
      </c>
      <c r="B1088" s="312"/>
    </row>
    <row r="1089" spans="1:3" s="74" customFormat="1" ht="15" customHeight="1">
      <c r="A1089" s="190" t="s">
        <v>344</v>
      </c>
      <c r="B1089" s="312">
        <f>SUM(B1090:B1095)</f>
        <v>0</v>
      </c>
      <c r="C1089" s="70"/>
    </row>
    <row r="1090" spans="1:5" s="70" customFormat="1" ht="15" customHeight="1">
      <c r="A1090" s="191" t="s">
        <v>534</v>
      </c>
      <c r="B1090" s="312"/>
      <c r="E1090" s="73"/>
    </row>
    <row r="1091" spans="1:2" s="70" customFormat="1" ht="15" customHeight="1">
      <c r="A1091" s="191" t="s">
        <v>535</v>
      </c>
      <c r="B1091" s="312"/>
    </row>
    <row r="1092" spans="1:2" s="70" customFormat="1" ht="15" customHeight="1">
      <c r="A1092" s="191" t="s">
        <v>536</v>
      </c>
      <c r="B1092" s="312"/>
    </row>
    <row r="1093" spans="1:2" s="70" customFormat="1" ht="15" customHeight="1">
      <c r="A1093" s="191" t="s">
        <v>345</v>
      </c>
      <c r="B1093" s="312"/>
    </row>
    <row r="1094" spans="1:2" s="70" customFormat="1" ht="15" customHeight="1">
      <c r="A1094" s="191" t="s">
        <v>346</v>
      </c>
      <c r="B1094" s="312"/>
    </row>
    <row r="1095" spans="1:2" s="70" customFormat="1" ht="15" customHeight="1">
      <c r="A1095" s="191" t="s">
        <v>347</v>
      </c>
      <c r="B1095" s="312"/>
    </row>
    <row r="1096" spans="1:2" s="70" customFormat="1" ht="15" customHeight="1">
      <c r="A1096" s="190" t="s">
        <v>348</v>
      </c>
      <c r="B1096" s="338">
        <f>SUM(B1097:B1102)</f>
        <v>204</v>
      </c>
    </row>
    <row r="1097" spans="1:2" s="70" customFormat="1" ht="15" customHeight="1">
      <c r="A1097" s="191" t="s">
        <v>534</v>
      </c>
      <c r="B1097" s="312"/>
    </row>
    <row r="1098" spans="1:2" s="70" customFormat="1" ht="15" customHeight="1">
      <c r="A1098" s="191" t="s">
        <v>535</v>
      </c>
      <c r="B1098" s="312"/>
    </row>
    <row r="1099" spans="1:2" s="70" customFormat="1" ht="15" customHeight="1">
      <c r="A1099" s="191" t="s">
        <v>536</v>
      </c>
      <c r="B1099" s="312"/>
    </row>
    <row r="1100" spans="1:2" s="70" customFormat="1" ht="15" customHeight="1">
      <c r="A1100" s="191" t="s">
        <v>349</v>
      </c>
      <c r="B1100" s="312"/>
    </row>
    <row r="1101" spans="1:2" s="70" customFormat="1" ht="15" customHeight="1">
      <c r="A1101" s="191" t="s">
        <v>350</v>
      </c>
      <c r="B1101" s="312">
        <v>143</v>
      </c>
    </row>
    <row r="1102" spans="1:2" s="70" customFormat="1" ht="15" customHeight="1">
      <c r="A1102" s="191" t="s">
        <v>351</v>
      </c>
      <c r="B1102" s="312">
        <v>61</v>
      </c>
    </row>
    <row r="1103" spans="1:2" s="70" customFormat="1" ht="15" customHeight="1">
      <c r="A1103" s="190" t="s">
        <v>1445</v>
      </c>
      <c r="B1103" s="312">
        <f>SUM(B1104:B1108)</f>
        <v>0</v>
      </c>
    </row>
    <row r="1104" spans="1:2" s="70" customFormat="1" ht="15" customHeight="1">
      <c r="A1104" s="191" t="s">
        <v>352</v>
      </c>
      <c r="B1104" s="312"/>
    </row>
    <row r="1105" spans="1:5" s="74" customFormat="1" ht="15" customHeight="1">
      <c r="A1105" s="191" t="s">
        <v>353</v>
      </c>
      <c r="B1105" s="312"/>
      <c r="C1105" s="70"/>
      <c r="E1105" s="75"/>
    </row>
    <row r="1106" spans="1:2" s="70" customFormat="1" ht="15" customHeight="1">
      <c r="A1106" s="191" t="s">
        <v>354</v>
      </c>
      <c r="B1106" s="312"/>
    </row>
    <row r="1107" spans="1:2" s="70" customFormat="1" ht="15" customHeight="1">
      <c r="A1107" s="191" t="s">
        <v>355</v>
      </c>
      <c r="B1107" s="312"/>
    </row>
    <row r="1108" spans="1:2" s="70" customFormat="1" ht="15" customHeight="1">
      <c r="A1108" s="191" t="s">
        <v>1446</v>
      </c>
      <c r="B1108" s="312"/>
    </row>
    <row r="1109" spans="1:2" s="70" customFormat="1" ht="15" customHeight="1">
      <c r="A1109" s="190" t="s">
        <v>1042</v>
      </c>
      <c r="B1109" s="338">
        <f>B1110+B1120+B1126</f>
        <v>336</v>
      </c>
    </row>
    <row r="1110" spans="1:3" s="74" customFormat="1" ht="15" customHeight="1">
      <c r="A1110" s="190" t="s">
        <v>356</v>
      </c>
      <c r="B1110" s="338">
        <f>SUM(B1111:B1119)</f>
        <v>63</v>
      </c>
      <c r="C1110" s="70"/>
    </row>
    <row r="1111" spans="1:2" s="70" customFormat="1" ht="15" customHeight="1">
      <c r="A1111" s="191" t="s">
        <v>534</v>
      </c>
      <c r="B1111" s="312"/>
    </row>
    <row r="1112" spans="1:2" s="70" customFormat="1" ht="15" customHeight="1">
      <c r="A1112" s="191" t="s">
        <v>535</v>
      </c>
      <c r="B1112" s="312"/>
    </row>
    <row r="1113" spans="1:2" s="70" customFormat="1" ht="15" customHeight="1">
      <c r="A1113" s="191" t="s">
        <v>536</v>
      </c>
      <c r="B1113" s="312"/>
    </row>
    <row r="1114" spans="1:2" s="70" customFormat="1" ht="15" customHeight="1">
      <c r="A1114" s="191" t="s">
        <v>357</v>
      </c>
      <c r="B1114" s="312"/>
    </row>
    <row r="1115" spans="1:2" s="70" customFormat="1" ht="15" customHeight="1">
      <c r="A1115" s="191" t="s">
        <v>358</v>
      </c>
      <c r="B1115" s="312"/>
    </row>
    <row r="1116" spans="1:2" s="70" customFormat="1" ht="15" customHeight="1">
      <c r="A1116" s="191" t="s">
        <v>1016</v>
      </c>
      <c r="B1116" s="312"/>
    </row>
    <row r="1117" spans="1:2" s="70" customFormat="1" ht="15" customHeight="1">
      <c r="A1117" s="191" t="s">
        <v>359</v>
      </c>
      <c r="B1117" s="312"/>
    </row>
    <row r="1118" spans="1:2" s="70" customFormat="1" ht="15" customHeight="1">
      <c r="A1118" s="191" t="s">
        <v>542</v>
      </c>
      <c r="B1118" s="312"/>
    </row>
    <row r="1119" spans="1:2" s="70" customFormat="1" ht="15" customHeight="1">
      <c r="A1119" s="191" t="s">
        <v>360</v>
      </c>
      <c r="B1119" s="312">
        <v>63</v>
      </c>
    </row>
    <row r="1120" spans="1:2" s="70" customFormat="1" ht="15" customHeight="1">
      <c r="A1120" s="190" t="s">
        <v>363</v>
      </c>
      <c r="B1120" s="338">
        <f>SUM(B1121:B1125)</f>
        <v>260</v>
      </c>
    </row>
    <row r="1121" spans="1:2" s="70" customFormat="1" ht="15" customHeight="1">
      <c r="A1121" s="191" t="s">
        <v>534</v>
      </c>
      <c r="B1121" s="312"/>
    </row>
    <row r="1122" spans="1:2" s="70" customFormat="1" ht="15" customHeight="1">
      <c r="A1122" s="191" t="s">
        <v>535</v>
      </c>
      <c r="B1122" s="312"/>
    </row>
    <row r="1123" spans="1:2" s="70" customFormat="1" ht="15" customHeight="1">
      <c r="A1123" s="191" t="s">
        <v>536</v>
      </c>
      <c r="B1123" s="312"/>
    </row>
    <row r="1124" spans="1:3" s="74" customFormat="1" ht="15" customHeight="1">
      <c r="A1124" s="191" t="s">
        <v>364</v>
      </c>
      <c r="B1124" s="312"/>
      <c r="C1124" s="70"/>
    </row>
    <row r="1125" spans="1:8" s="70" customFormat="1" ht="15" customHeight="1">
      <c r="A1125" s="191" t="s">
        <v>365</v>
      </c>
      <c r="B1125" s="312">
        <v>260</v>
      </c>
      <c r="G1125" s="73"/>
      <c r="H1125" s="73"/>
    </row>
    <row r="1126" spans="1:2" s="70" customFormat="1" ht="15" customHeight="1">
      <c r="A1126" s="190" t="s">
        <v>1447</v>
      </c>
      <c r="B1126" s="338">
        <f>SUM(B1127:B1128)</f>
        <v>13</v>
      </c>
    </row>
    <row r="1127" spans="1:2" s="70" customFormat="1" ht="15" customHeight="1">
      <c r="A1127" s="191" t="s">
        <v>366</v>
      </c>
      <c r="B1127" s="312"/>
    </row>
    <row r="1128" spans="1:2" s="70" customFormat="1" ht="15" customHeight="1">
      <c r="A1128" s="191" t="s">
        <v>1448</v>
      </c>
      <c r="B1128" s="312">
        <v>13</v>
      </c>
    </row>
    <row r="1129" spans="1:2" s="70" customFormat="1" ht="15" customHeight="1">
      <c r="A1129" s="190" t="s">
        <v>1043</v>
      </c>
      <c r="B1129" s="338">
        <f>B1130+B1137+B1147+B1153+B1156</f>
        <v>21</v>
      </c>
    </row>
    <row r="1130" spans="1:2" s="70" customFormat="1" ht="15" customHeight="1">
      <c r="A1130" s="190" t="s">
        <v>367</v>
      </c>
      <c r="B1130" s="312">
        <f>SUM(B1131:B1136)</f>
        <v>0</v>
      </c>
    </row>
    <row r="1131" spans="1:2" s="70" customFormat="1" ht="15" customHeight="1">
      <c r="A1131" s="191" t="s">
        <v>534</v>
      </c>
      <c r="B1131" s="312"/>
    </row>
    <row r="1132" spans="1:2" s="70" customFormat="1" ht="15" customHeight="1">
      <c r="A1132" s="191" t="s">
        <v>535</v>
      </c>
      <c r="B1132" s="312"/>
    </row>
    <row r="1133" spans="1:8" s="74" customFormat="1" ht="15" customHeight="1">
      <c r="A1133" s="191" t="s">
        <v>536</v>
      </c>
      <c r="B1133" s="312"/>
      <c r="C1133" s="70"/>
      <c r="G1133" s="75"/>
      <c r="H1133" s="75"/>
    </row>
    <row r="1134" spans="1:2" s="70" customFormat="1" ht="15" customHeight="1">
      <c r="A1134" s="191" t="s">
        <v>368</v>
      </c>
      <c r="B1134" s="312"/>
    </row>
    <row r="1135" spans="1:2" s="70" customFormat="1" ht="15" customHeight="1">
      <c r="A1135" s="191" t="s">
        <v>542</v>
      </c>
      <c r="B1135" s="312"/>
    </row>
    <row r="1136" spans="1:2" s="70" customFormat="1" ht="15" customHeight="1">
      <c r="A1136" s="191" t="s">
        <v>369</v>
      </c>
      <c r="B1136" s="312"/>
    </row>
    <row r="1137" spans="1:2" s="70" customFormat="1" ht="15" customHeight="1">
      <c r="A1137" s="190" t="s">
        <v>370</v>
      </c>
      <c r="B1137" s="312">
        <f>SUM(B1138:B1146)</f>
        <v>0</v>
      </c>
    </row>
    <row r="1138" spans="1:2" s="70" customFormat="1" ht="15" customHeight="1">
      <c r="A1138" s="191" t="s">
        <v>371</v>
      </c>
      <c r="B1138" s="312"/>
    </row>
    <row r="1139" spans="1:2" s="70" customFormat="1" ht="15" customHeight="1">
      <c r="A1139" s="191" t="s">
        <v>372</v>
      </c>
      <c r="B1139" s="312"/>
    </row>
    <row r="1140" spans="1:3" s="74" customFormat="1" ht="15" customHeight="1">
      <c r="A1140" s="191" t="s">
        <v>373</v>
      </c>
      <c r="B1140" s="312"/>
      <c r="C1140" s="70"/>
    </row>
    <row r="1141" spans="1:2" s="70" customFormat="1" ht="15" customHeight="1">
      <c r="A1141" s="191" t="s">
        <v>374</v>
      </c>
      <c r="B1141" s="312"/>
    </row>
    <row r="1142" spans="1:2" s="70" customFormat="1" ht="15" customHeight="1">
      <c r="A1142" s="191" t="s">
        <v>375</v>
      </c>
      <c r="B1142" s="312"/>
    </row>
    <row r="1143" spans="1:2" s="70" customFormat="1" ht="15" customHeight="1">
      <c r="A1143" s="191" t="s">
        <v>376</v>
      </c>
      <c r="B1143" s="312"/>
    </row>
    <row r="1144" spans="1:2" s="70" customFormat="1" ht="15" customHeight="1">
      <c r="A1144" s="191" t="s">
        <v>377</v>
      </c>
      <c r="B1144" s="312"/>
    </row>
    <row r="1145" spans="1:2" s="70" customFormat="1" ht="15" customHeight="1">
      <c r="A1145" s="191" t="s">
        <v>378</v>
      </c>
      <c r="B1145" s="312"/>
    </row>
    <row r="1146" spans="1:2" s="70" customFormat="1" ht="15" customHeight="1">
      <c r="A1146" s="191" t="s">
        <v>379</v>
      </c>
      <c r="B1146" s="312"/>
    </row>
    <row r="1147" spans="1:3" s="74" customFormat="1" ht="15" customHeight="1">
      <c r="A1147" s="190" t="s">
        <v>380</v>
      </c>
      <c r="B1147" s="338">
        <f>SUM(B1148:B1152)</f>
        <v>21</v>
      </c>
      <c r="C1147" s="70"/>
    </row>
    <row r="1148" spans="1:2" s="70" customFormat="1" ht="15" customHeight="1">
      <c r="A1148" s="191" t="s">
        <v>381</v>
      </c>
      <c r="B1148" s="312"/>
    </row>
    <row r="1149" spans="1:2" s="70" customFormat="1" ht="15" customHeight="1">
      <c r="A1149" s="191" t="s">
        <v>1449</v>
      </c>
      <c r="B1149" s="312"/>
    </row>
    <row r="1150" spans="1:2" s="70" customFormat="1" ht="15" customHeight="1">
      <c r="A1150" s="191" t="s">
        <v>382</v>
      </c>
      <c r="B1150" s="312"/>
    </row>
    <row r="1151" spans="1:2" s="70" customFormat="1" ht="15" customHeight="1">
      <c r="A1151" s="191" t="s">
        <v>383</v>
      </c>
      <c r="B1151" s="312"/>
    </row>
    <row r="1152" spans="1:2" s="70" customFormat="1" ht="15" customHeight="1">
      <c r="A1152" s="191" t="s">
        <v>384</v>
      </c>
      <c r="B1152" s="312">
        <v>21</v>
      </c>
    </row>
    <row r="1153" spans="1:2" s="70" customFormat="1" ht="15" customHeight="1">
      <c r="A1153" s="190" t="s">
        <v>385</v>
      </c>
      <c r="B1153" s="312">
        <f>SUM(B1154:B1155)</f>
        <v>0</v>
      </c>
    </row>
    <row r="1154" spans="1:3" s="74" customFormat="1" ht="15" customHeight="1">
      <c r="A1154" s="191" t="s">
        <v>386</v>
      </c>
      <c r="B1154" s="312"/>
      <c r="C1154" s="70"/>
    </row>
    <row r="1155" spans="1:3" s="74" customFormat="1" ht="15" customHeight="1">
      <c r="A1155" s="191" t="s">
        <v>387</v>
      </c>
      <c r="B1155" s="312"/>
      <c r="C1155" s="70"/>
    </row>
    <row r="1156" spans="1:2" s="70" customFormat="1" ht="15" customHeight="1">
      <c r="A1156" s="190" t="s">
        <v>1450</v>
      </c>
      <c r="B1156" s="312">
        <f>B1157</f>
        <v>0</v>
      </c>
    </row>
    <row r="1157" spans="1:2" s="70" customFormat="1" ht="15" customHeight="1">
      <c r="A1157" s="191" t="s">
        <v>1451</v>
      </c>
      <c r="B1157" s="312"/>
    </row>
    <row r="1158" spans="1:2" s="70" customFormat="1" ht="15" customHeight="1">
      <c r="A1158" s="190" t="s">
        <v>1044</v>
      </c>
      <c r="B1158" s="312">
        <f>SUM(B1159:B1167)</f>
        <v>0</v>
      </c>
    </row>
    <row r="1159" spans="1:2" s="70" customFormat="1" ht="15" customHeight="1">
      <c r="A1159" s="190" t="s">
        <v>388</v>
      </c>
      <c r="B1159" s="312"/>
    </row>
    <row r="1160" spans="1:2" s="70" customFormat="1" ht="15" customHeight="1">
      <c r="A1160" s="190" t="s">
        <v>389</v>
      </c>
      <c r="B1160" s="312"/>
    </row>
    <row r="1161" spans="1:2" s="70" customFormat="1" ht="15" customHeight="1">
      <c r="A1161" s="190" t="s">
        <v>390</v>
      </c>
      <c r="B1161" s="312"/>
    </row>
    <row r="1162" spans="1:2" s="70" customFormat="1" ht="15" customHeight="1">
      <c r="A1162" s="190" t="s">
        <v>391</v>
      </c>
      <c r="B1162" s="312"/>
    </row>
    <row r="1163" spans="1:2" s="70" customFormat="1" ht="15" customHeight="1">
      <c r="A1163" s="190" t="s">
        <v>392</v>
      </c>
      <c r="B1163" s="312"/>
    </row>
    <row r="1164" spans="1:2" s="70" customFormat="1" ht="15" customHeight="1">
      <c r="A1164" s="190" t="s">
        <v>191</v>
      </c>
      <c r="B1164" s="312"/>
    </row>
    <row r="1165" spans="1:3" s="74" customFormat="1" ht="15" customHeight="1">
      <c r="A1165" s="190" t="s">
        <v>393</v>
      </c>
      <c r="B1165" s="312"/>
      <c r="C1165" s="70"/>
    </row>
    <row r="1166" spans="1:2" s="70" customFormat="1" ht="15" customHeight="1">
      <c r="A1166" s="190" t="s">
        <v>394</v>
      </c>
      <c r="B1166" s="312"/>
    </row>
    <row r="1167" spans="1:2" s="70" customFormat="1" ht="15" customHeight="1">
      <c r="A1167" s="190" t="s">
        <v>395</v>
      </c>
      <c r="B1167" s="312"/>
    </row>
    <row r="1168" spans="1:2" s="70" customFormat="1" ht="15" customHeight="1">
      <c r="A1168" s="190" t="s">
        <v>1452</v>
      </c>
      <c r="B1168" s="338">
        <f>B1169+B1188+B1207+B1216+B1231</f>
        <v>122</v>
      </c>
    </row>
    <row r="1169" spans="1:2" s="70" customFormat="1" ht="15" customHeight="1">
      <c r="A1169" s="190" t="s">
        <v>1453</v>
      </c>
      <c r="B1169" s="338">
        <f>SUM(B1170:B1187)</f>
        <v>122</v>
      </c>
    </row>
    <row r="1170" spans="1:2" s="70" customFormat="1" ht="15" customHeight="1">
      <c r="A1170" s="191" t="s">
        <v>534</v>
      </c>
      <c r="B1170" s="312">
        <v>35</v>
      </c>
    </row>
    <row r="1171" spans="1:2" s="70" customFormat="1" ht="15" customHeight="1">
      <c r="A1171" s="191" t="s">
        <v>535</v>
      </c>
      <c r="B1171" s="312"/>
    </row>
    <row r="1172" spans="1:2" s="70" customFormat="1" ht="15" customHeight="1">
      <c r="A1172" s="191" t="s">
        <v>536</v>
      </c>
      <c r="B1172" s="312"/>
    </row>
    <row r="1173" spans="1:2" s="70" customFormat="1" ht="15" customHeight="1">
      <c r="A1173" s="191" t="s">
        <v>1454</v>
      </c>
      <c r="B1173" s="312"/>
    </row>
    <row r="1174" spans="1:2" s="70" customFormat="1" ht="15" customHeight="1">
      <c r="A1174" s="191" t="s">
        <v>396</v>
      </c>
      <c r="B1174" s="312"/>
    </row>
    <row r="1175" spans="1:2" s="70" customFormat="1" ht="15" customHeight="1">
      <c r="A1175" s="191" t="s">
        <v>397</v>
      </c>
      <c r="B1175" s="312"/>
    </row>
    <row r="1176" spans="1:2" s="70" customFormat="1" ht="15" customHeight="1">
      <c r="A1176" s="191" t="s">
        <v>1455</v>
      </c>
      <c r="B1176" s="312"/>
    </row>
    <row r="1177" spans="1:2" s="70" customFormat="1" ht="15" customHeight="1">
      <c r="A1177" s="191" t="s">
        <v>1456</v>
      </c>
      <c r="B1177" s="312"/>
    </row>
    <row r="1178" spans="1:3" s="74" customFormat="1" ht="15" customHeight="1">
      <c r="A1178" s="191" t="s">
        <v>1457</v>
      </c>
      <c r="B1178" s="312"/>
      <c r="C1178" s="70"/>
    </row>
    <row r="1179" spans="1:2" s="70" customFormat="1" ht="15" customHeight="1">
      <c r="A1179" s="191" t="s">
        <v>398</v>
      </c>
      <c r="B1179" s="312"/>
    </row>
    <row r="1180" spans="1:2" s="70" customFormat="1" ht="15" customHeight="1">
      <c r="A1180" s="191" t="s">
        <v>400</v>
      </c>
      <c r="B1180" s="312"/>
    </row>
    <row r="1181" spans="1:3" s="74" customFormat="1" ht="15" customHeight="1">
      <c r="A1181" s="191" t="s">
        <v>1296</v>
      </c>
      <c r="B1181" s="312"/>
      <c r="C1181" s="70"/>
    </row>
    <row r="1182" spans="1:2" s="70" customFormat="1" ht="15" customHeight="1">
      <c r="A1182" s="191" t="s">
        <v>401</v>
      </c>
      <c r="B1182" s="312"/>
    </row>
    <row r="1183" spans="1:2" s="70" customFormat="1" ht="15" customHeight="1">
      <c r="A1183" s="191" t="s">
        <v>402</v>
      </c>
      <c r="B1183" s="312"/>
    </row>
    <row r="1184" spans="1:2" s="70" customFormat="1" ht="15" customHeight="1">
      <c r="A1184" s="191" t="s">
        <v>403</v>
      </c>
      <c r="B1184" s="312"/>
    </row>
    <row r="1185" spans="1:2" s="70" customFormat="1" ht="15" customHeight="1">
      <c r="A1185" s="191" t="s">
        <v>404</v>
      </c>
      <c r="B1185" s="312"/>
    </row>
    <row r="1186" spans="1:2" s="70" customFormat="1" ht="15" customHeight="1">
      <c r="A1186" s="191" t="s">
        <v>542</v>
      </c>
      <c r="B1186" s="312">
        <v>82</v>
      </c>
    </row>
    <row r="1187" spans="1:2" s="70" customFormat="1" ht="15" customHeight="1">
      <c r="A1187" s="191" t="s">
        <v>1458</v>
      </c>
      <c r="B1187" s="312">
        <v>5</v>
      </c>
    </row>
    <row r="1188" spans="1:2" s="70" customFormat="1" ht="15" customHeight="1">
      <c r="A1188" s="190" t="s">
        <v>405</v>
      </c>
      <c r="B1188" s="312">
        <f>SUM(B1189:B1206)</f>
        <v>0</v>
      </c>
    </row>
    <row r="1189" spans="1:2" s="70" customFormat="1" ht="15" customHeight="1">
      <c r="A1189" s="191" t="s">
        <v>534</v>
      </c>
      <c r="B1189" s="312"/>
    </row>
    <row r="1190" spans="1:2" s="70" customFormat="1" ht="15" customHeight="1">
      <c r="A1190" s="191" t="s">
        <v>535</v>
      </c>
      <c r="B1190" s="312"/>
    </row>
    <row r="1191" spans="1:2" s="70" customFormat="1" ht="15" customHeight="1">
      <c r="A1191" s="191" t="s">
        <v>536</v>
      </c>
      <c r="B1191" s="312"/>
    </row>
    <row r="1192" spans="1:2" s="70" customFormat="1" ht="15" customHeight="1">
      <c r="A1192" s="191" t="s">
        <v>406</v>
      </c>
      <c r="B1192" s="312"/>
    </row>
    <row r="1193" spans="1:2" s="70" customFormat="1" ht="15" customHeight="1">
      <c r="A1193" s="191" t="s">
        <v>407</v>
      </c>
      <c r="B1193" s="312"/>
    </row>
    <row r="1194" spans="1:2" s="70" customFormat="1" ht="15" customHeight="1">
      <c r="A1194" s="191" t="s">
        <v>408</v>
      </c>
      <c r="B1194" s="312"/>
    </row>
    <row r="1195" spans="1:2" s="70" customFormat="1" ht="15" customHeight="1">
      <c r="A1195" s="191" t="s">
        <v>409</v>
      </c>
      <c r="B1195" s="312"/>
    </row>
    <row r="1196" spans="1:2" s="70" customFormat="1" ht="15" customHeight="1">
      <c r="A1196" s="191" t="s">
        <v>410</v>
      </c>
      <c r="B1196" s="312"/>
    </row>
    <row r="1197" spans="1:2" s="70" customFormat="1" ht="15" customHeight="1">
      <c r="A1197" s="191" t="s">
        <v>411</v>
      </c>
      <c r="B1197" s="312"/>
    </row>
    <row r="1198" spans="1:2" s="70" customFormat="1" ht="15" customHeight="1">
      <c r="A1198" s="191" t="s">
        <v>412</v>
      </c>
      <c r="B1198" s="312"/>
    </row>
    <row r="1199" spans="1:3" s="74" customFormat="1" ht="15" customHeight="1">
      <c r="A1199" s="191" t="s">
        <v>413</v>
      </c>
      <c r="B1199" s="312"/>
      <c r="C1199" s="70"/>
    </row>
    <row r="1200" spans="1:2" s="70" customFormat="1" ht="15" customHeight="1">
      <c r="A1200" s="191" t="s">
        <v>414</v>
      </c>
      <c r="B1200" s="312"/>
    </row>
    <row r="1201" spans="1:2" s="70" customFormat="1" ht="15" customHeight="1">
      <c r="A1201" s="191" t="s">
        <v>415</v>
      </c>
      <c r="B1201" s="312"/>
    </row>
    <row r="1202" spans="1:2" s="70" customFormat="1" ht="15" customHeight="1">
      <c r="A1202" s="191" t="s">
        <v>416</v>
      </c>
      <c r="B1202" s="312"/>
    </row>
    <row r="1203" spans="1:2" s="70" customFormat="1" ht="15" customHeight="1">
      <c r="A1203" s="191" t="s">
        <v>417</v>
      </c>
      <c r="B1203" s="312"/>
    </row>
    <row r="1204" spans="1:2" s="70" customFormat="1" ht="15" customHeight="1">
      <c r="A1204" s="191" t="s">
        <v>1092</v>
      </c>
      <c r="B1204" s="312"/>
    </row>
    <row r="1205" spans="1:3" s="74" customFormat="1" ht="15" customHeight="1">
      <c r="A1205" s="191" t="s">
        <v>542</v>
      </c>
      <c r="B1205" s="312"/>
      <c r="C1205" s="70"/>
    </row>
    <row r="1206" spans="1:2" s="70" customFormat="1" ht="15" customHeight="1">
      <c r="A1206" s="191" t="s">
        <v>418</v>
      </c>
      <c r="B1206" s="312"/>
    </row>
    <row r="1207" spans="1:2" s="70" customFormat="1" ht="15" customHeight="1">
      <c r="A1207" s="190" t="s">
        <v>419</v>
      </c>
      <c r="B1207" s="312">
        <f>SUM(B1208:B1215)</f>
        <v>0</v>
      </c>
    </row>
    <row r="1208" spans="1:3" s="74" customFormat="1" ht="15" customHeight="1">
      <c r="A1208" s="191" t="s">
        <v>534</v>
      </c>
      <c r="B1208" s="312"/>
      <c r="C1208" s="70"/>
    </row>
    <row r="1209" spans="1:2" s="70" customFormat="1" ht="15" customHeight="1">
      <c r="A1209" s="191" t="s">
        <v>535</v>
      </c>
      <c r="B1209" s="312"/>
    </row>
    <row r="1210" spans="1:2" s="70" customFormat="1" ht="15" customHeight="1">
      <c r="A1210" s="191" t="s">
        <v>536</v>
      </c>
      <c r="B1210" s="312"/>
    </row>
    <row r="1211" spans="1:2" s="70" customFormat="1" ht="15" customHeight="1">
      <c r="A1211" s="191" t="s">
        <v>420</v>
      </c>
      <c r="B1211" s="312"/>
    </row>
    <row r="1212" spans="1:2" s="70" customFormat="1" ht="15" customHeight="1">
      <c r="A1212" s="191" t="s">
        <v>421</v>
      </c>
      <c r="B1212" s="312"/>
    </row>
    <row r="1213" spans="1:2" s="70" customFormat="1" ht="15" customHeight="1">
      <c r="A1213" s="191" t="s">
        <v>422</v>
      </c>
      <c r="B1213" s="312"/>
    </row>
    <row r="1214" spans="1:2" s="70" customFormat="1" ht="15" customHeight="1">
      <c r="A1214" s="191" t="s">
        <v>542</v>
      </c>
      <c r="B1214" s="312"/>
    </row>
    <row r="1215" spans="1:2" s="70" customFormat="1" ht="15" customHeight="1">
      <c r="A1215" s="191" t="s">
        <v>423</v>
      </c>
      <c r="B1215" s="312"/>
    </row>
    <row r="1216" spans="1:2" s="70" customFormat="1" ht="15" customHeight="1">
      <c r="A1216" s="190" t="s">
        <v>434</v>
      </c>
      <c r="B1216" s="312">
        <f>SUM(B1217:B1230)</f>
        <v>0</v>
      </c>
    </row>
    <row r="1217" spans="1:2" s="70" customFormat="1" ht="15" customHeight="1">
      <c r="A1217" s="191" t="s">
        <v>534</v>
      </c>
      <c r="B1217" s="312"/>
    </row>
    <row r="1218" spans="1:2" s="70" customFormat="1" ht="15" customHeight="1">
      <c r="A1218" s="191" t="s">
        <v>535</v>
      </c>
      <c r="B1218" s="312"/>
    </row>
    <row r="1219" spans="1:2" s="70" customFormat="1" ht="15" customHeight="1">
      <c r="A1219" s="191" t="s">
        <v>536</v>
      </c>
      <c r="B1219" s="312"/>
    </row>
    <row r="1220" spans="1:3" s="74" customFormat="1" ht="15" customHeight="1">
      <c r="A1220" s="191" t="s">
        <v>435</v>
      </c>
      <c r="B1220" s="312"/>
      <c r="C1220" s="70"/>
    </row>
    <row r="1221" spans="1:8" s="74" customFormat="1" ht="15" customHeight="1">
      <c r="A1221" s="191" t="s">
        <v>436</v>
      </c>
      <c r="B1221" s="312"/>
      <c r="C1221" s="70"/>
      <c r="E1221" s="75"/>
      <c r="G1221" s="75"/>
      <c r="H1221" s="75"/>
    </row>
    <row r="1222" spans="1:8" s="70" customFormat="1" ht="15" customHeight="1">
      <c r="A1222" s="191" t="s">
        <v>437</v>
      </c>
      <c r="B1222" s="312"/>
      <c r="E1222" s="73"/>
      <c r="G1222" s="73"/>
      <c r="H1222" s="73"/>
    </row>
    <row r="1223" spans="1:2" s="70" customFormat="1" ht="15" customHeight="1">
      <c r="A1223" s="191" t="s">
        <v>438</v>
      </c>
      <c r="B1223" s="312"/>
    </row>
    <row r="1224" spans="1:2" s="70" customFormat="1" ht="15" customHeight="1">
      <c r="A1224" s="191" t="s">
        <v>439</v>
      </c>
      <c r="B1224" s="312"/>
    </row>
    <row r="1225" spans="1:2" s="70" customFormat="1" ht="15" customHeight="1">
      <c r="A1225" s="191" t="s">
        <v>440</v>
      </c>
      <c r="B1225" s="312"/>
    </row>
    <row r="1226" spans="1:2" s="70" customFormat="1" ht="15" customHeight="1">
      <c r="A1226" s="191" t="s">
        <v>441</v>
      </c>
      <c r="B1226" s="312"/>
    </row>
    <row r="1227" spans="1:2" s="70" customFormat="1" ht="15" customHeight="1">
      <c r="A1227" s="191" t="s">
        <v>442</v>
      </c>
      <c r="B1227" s="312"/>
    </row>
    <row r="1228" spans="1:2" s="70" customFormat="1" ht="15" customHeight="1">
      <c r="A1228" s="191" t="s">
        <v>443</v>
      </c>
      <c r="B1228" s="312"/>
    </row>
    <row r="1229" spans="1:2" s="70" customFormat="1" ht="15" customHeight="1">
      <c r="A1229" s="191" t="s">
        <v>444</v>
      </c>
      <c r="B1229" s="312"/>
    </row>
    <row r="1230" spans="1:2" s="70" customFormat="1" ht="15" customHeight="1">
      <c r="A1230" s="191" t="s">
        <v>445</v>
      </c>
      <c r="B1230" s="312"/>
    </row>
    <row r="1231" spans="1:2" s="70" customFormat="1" ht="15" customHeight="1">
      <c r="A1231" s="190" t="s">
        <v>1459</v>
      </c>
      <c r="B1231" s="312">
        <f>B1232</f>
        <v>0</v>
      </c>
    </row>
    <row r="1232" spans="1:8" s="70" customFormat="1" ht="15" customHeight="1">
      <c r="A1232" s="191" t="s">
        <v>1460</v>
      </c>
      <c r="B1232" s="312"/>
      <c r="H1232" s="73"/>
    </row>
    <row r="1233" spans="1:8" s="70" customFormat="1" ht="15" customHeight="1">
      <c r="A1233" s="190" t="s">
        <v>1045</v>
      </c>
      <c r="B1233" s="338">
        <f>SUM(B1234,B1243,B1247)</f>
        <v>6174</v>
      </c>
      <c r="G1233" s="73"/>
      <c r="H1233" s="73"/>
    </row>
    <row r="1234" spans="1:2" s="70" customFormat="1" ht="15" customHeight="1">
      <c r="A1234" s="190" t="s">
        <v>446</v>
      </c>
      <c r="B1234" s="338">
        <f>SUM(B1235:B1242)</f>
        <v>348</v>
      </c>
    </row>
    <row r="1235" spans="1:2" s="70" customFormat="1" ht="15" customHeight="1">
      <c r="A1235" s="191" t="s">
        <v>447</v>
      </c>
      <c r="B1235" s="312"/>
    </row>
    <row r="1236" spans="1:2" s="70" customFormat="1" ht="15" customHeight="1">
      <c r="A1236" s="191" t="s">
        <v>448</v>
      </c>
      <c r="B1236" s="312"/>
    </row>
    <row r="1237" spans="1:2" s="70" customFormat="1" ht="15" customHeight="1">
      <c r="A1237" s="191" t="s">
        <v>449</v>
      </c>
      <c r="B1237" s="312"/>
    </row>
    <row r="1238" spans="1:2" s="70" customFormat="1" ht="15" customHeight="1">
      <c r="A1238" s="191" t="s">
        <v>450</v>
      </c>
      <c r="B1238" s="312"/>
    </row>
    <row r="1239" spans="1:2" s="70" customFormat="1" ht="15" customHeight="1">
      <c r="A1239" s="191" t="s">
        <v>451</v>
      </c>
      <c r="B1239" s="312"/>
    </row>
    <row r="1240" spans="1:2" s="70" customFormat="1" ht="15" customHeight="1">
      <c r="A1240" s="191" t="s">
        <v>452</v>
      </c>
      <c r="B1240" s="313">
        <v>48</v>
      </c>
    </row>
    <row r="1241" spans="1:2" s="70" customFormat="1" ht="15" customHeight="1">
      <c r="A1241" s="191" t="s">
        <v>453</v>
      </c>
      <c r="B1241" s="313">
        <v>14</v>
      </c>
    </row>
    <row r="1242" spans="1:2" s="70" customFormat="1" ht="15" customHeight="1">
      <c r="A1242" s="191" t="s">
        <v>454</v>
      </c>
      <c r="B1242" s="313">
        <v>286</v>
      </c>
    </row>
    <row r="1243" spans="1:2" s="70" customFormat="1" ht="15" customHeight="1">
      <c r="A1243" s="190" t="s">
        <v>455</v>
      </c>
      <c r="B1243" s="338">
        <f>SUM(B1244:B1246)</f>
        <v>5826</v>
      </c>
    </row>
    <row r="1244" spans="1:2" s="70" customFormat="1" ht="15" customHeight="1">
      <c r="A1244" s="191" t="s">
        <v>456</v>
      </c>
      <c r="B1244" s="312">
        <v>5826</v>
      </c>
    </row>
    <row r="1245" spans="1:2" s="70" customFormat="1" ht="15" customHeight="1">
      <c r="A1245" s="191" t="s">
        <v>457</v>
      </c>
      <c r="B1245" s="312"/>
    </row>
    <row r="1246" spans="1:2" s="70" customFormat="1" ht="15" customHeight="1">
      <c r="A1246" s="191" t="s">
        <v>458</v>
      </c>
      <c r="B1246" s="312"/>
    </row>
    <row r="1247" spans="1:2" s="70" customFormat="1" ht="15" customHeight="1">
      <c r="A1247" s="190" t="s">
        <v>459</v>
      </c>
      <c r="B1247" s="312">
        <f>SUM(B1248:B1250)</f>
        <v>0</v>
      </c>
    </row>
    <row r="1248" spans="1:2" s="70" customFormat="1" ht="15" customHeight="1">
      <c r="A1248" s="191" t="s">
        <v>460</v>
      </c>
      <c r="B1248" s="312"/>
    </row>
    <row r="1249" spans="1:2" s="70" customFormat="1" ht="15" customHeight="1">
      <c r="A1249" s="191" t="s">
        <v>1093</v>
      </c>
      <c r="B1249" s="312"/>
    </row>
    <row r="1250" spans="1:2" s="70" customFormat="1" ht="15" customHeight="1">
      <c r="A1250" s="191" t="s">
        <v>461</v>
      </c>
      <c r="B1250" s="312"/>
    </row>
    <row r="1251" spans="1:2" s="70" customFormat="1" ht="15" customHeight="1">
      <c r="A1251" s="190" t="s">
        <v>1046</v>
      </c>
      <c r="B1251" s="312">
        <f>SUM(B1252,B1267,B1281,B1286,B1292)</f>
        <v>0</v>
      </c>
    </row>
    <row r="1252" spans="1:2" s="70" customFormat="1" ht="15" customHeight="1">
      <c r="A1252" s="190" t="s">
        <v>462</v>
      </c>
      <c r="B1252" s="312">
        <f>SUM(B1253:B1266)</f>
        <v>0</v>
      </c>
    </row>
    <row r="1253" spans="1:2" s="70" customFormat="1" ht="15" customHeight="1">
      <c r="A1253" s="191" t="s">
        <v>534</v>
      </c>
      <c r="B1253" s="312"/>
    </row>
    <row r="1254" spans="1:2" s="70" customFormat="1" ht="15" customHeight="1">
      <c r="A1254" s="191" t="s">
        <v>535</v>
      </c>
      <c r="B1254" s="312"/>
    </row>
    <row r="1255" spans="1:2" s="70" customFormat="1" ht="15" customHeight="1">
      <c r="A1255" s="191" t="s">
        <v>536</v>
      </c>
      <c r="B1255" s="312"/>
    </row>
    <row r="1256" spans="1:2" s="70" customFormat="1" ht="15" customHeight="1">
      <c r="A1256" s="191" t="s">
        <v>463</v>
      </c>
      <c r="B1256" s="312"/>
    </row>
    <row r="1257" spans="1:2" s="70" customFormat="1" ht="15" customHeight="1">
      <c r="A1257" s="191" t="s">
        <v>464</v>
      </c>
      <c r="B1257" s="312"/>
    </row>
    <row r="1258" spans="1:2" s="70" customFormat="1" ht="15" customHeight="1">
      <c r="A1258" s="191" t="s">
        <v>465</v>
      </c>
      <c r="B1258" s="312"/>
    </row>
    <row r="1259" spans="1:2" s="70" customFormat="1" ht="15" customHeight="1">
      <c r="A1259" s="191" t="s">
        <v>466</v>
      </c>
      <c r="B1259" s="312"/>
    </row>
    <row r="1260" spans="1:2" s="70" customFormat="1" ht="15" customHeight="1">
      <c r="A1260" s="191" t="s">
        <v>467</v>
      </c>
      <c r="B1260" s="312"/>
    </row>
    <row r="1261" spans="1:2" s="70" customFormat="1" ht="15" customHeight="1">
      <c r="A1261" s="191" t="s">
        <v>468</v>
      </c>
      <c r="B1261" s="312"/>
    </row>
    <row r="1262" spans="1:2" s="70" customFormat="1" ht="15" customHeight="1">
      <c r="A1262" s="191" t="s">
        <v>469</v>
      </c>
      <c r="B1262" s="312"/>
    </row>
    <row r="1263" spans="1:2" s="70" customFormat="1" ht="15" customHeight="1">
      <c r="A1263" s="191" t="s">
        <v>470</v>
      </c>
      <c r="B1263" s="312"/>
    </row>
    <row r="1264" spans="1:2" s="70" customFormat="1" ht="15" customHeight="1">
      <c r="A1264" s="191" t="s">
        <v>471</v>
      </c>
      <c r="B1264" s="312"/>
    </row>
    <row r="1265" spans="1:2" s="70" customFormat="1" ht="15" customHeight="1">
      <c r="A1265" s="191" t="s">
        <v>542</v>
      </c>
      <c r="B1265" s="312"/>
    </row>
    <row r="1266" spans="1:2" s="70" customFormat="1" ht="15" customHeight="1">
      <c r="A1266" s="191" t="s">
        <v>472</v>
      </c>
      <c r="B1266" s="312"/>
    </row>
    <row r="1267" spans="1:2" s="70" customFormat="1" ht="15" customHeight="1">
      <c r="A1267" s="190" t="s">
        <v>473</v>
      </c>
      <c r="B1267" s="312">
        <f>SUM(B1268:B1280)</f>
        <v>0</v>
      </c>
    </row>
    <row r="1268" spans="1:2" s="70" customFormat="1" ht="15" customHeight="1">
      <c r="A1268" s="191" t="s">
        <v>534</v>
      </c>
      <c r="B1268" s="312"/>
    </row>
    <row r="1269" spans="1:2" s="70" customFormat="1" ht="15" customHeight="1">
      <c r="A1269" s="191" t="s">
        <v>535</v>
      </c>
      <c r="B1269" s="312"/>
    </row>
    <row r="1270" spans="1:2" s="70" customFormat="1" ht="15" customHeight="1">
      <c r="A1270" s="191" t="s">
        <v>536</v>
      </c>
      <c r="B1270" s="312"/>
    </row>
    <row r="1271" spans="1:3" s="74" customFormat="1" ht="15" customHeight="1">
      <c r="A1271" s="191" t="s">
        <v>474</v>
      </c>
      <c r="B1271" s="312"/>
      <c r="C1271" s="70"/>
    </row>
    <row r="1272" spans="1:2" s="70" customFormat="1" ht="15" customHeight="1">
      <c r="A1272" s="191" t="s">
        <v>475</v>
      </c>
      <c r="B1272" s="312"/>
    </row>
    <row r="1273" spans="1:2" s="70" customFormat="1" ht="15" customHeight="1">
      <c r="A1273" s="191" t="s">
        <v>476</v>
      </c>
      <c r="B1273" s="312"/>
    </row>
    <row r="1274" spans="1:2" s="70" customFormat="1" ht="15" customHeight="1">
      <c r="A1274" s="191" t="s">
        <v>477</v>
      </c>
      <c r="B1274" s="312"/>
    </row>
    <row r="1275" spans="1:2" s="70" customFormat="1" ht="15" customHeight="1">
      <c r="A1275" s="191" t="s">
        <v>478</v>
      </c>
      <c r="B1275" s="312"/>
    </row>
    <row r="1276" spans="1:2" s="70" customFormat="1" ht="15" customHeight="1">
      <c r="A1276" s="191" t="s">
        <v>479</v>
      </c>
      <c r="B1276" s="312"/>
    </row>
    <row r="1277" spans="1:2" s="70" customFormat="1" ht="15" customHeight="1">
      <c r="A1277" s="191" t="s">
        <v>480</v>
      </c>
      <c r="B1277" s="312"/>
    </row>
    <row r="1278" spans="1:2" s="70" customFormat="1" ht="15" customHeight="1">
      <c r="A1278" s="191" t="s">
        <v>481</v>
      </c>
      <c r="B1278" s="312"/>
    </row>
    <row r="1279" spans="1:2" s="70" customFormat="1" ht="15" customHeight="1">
      <c r="A1279" s="191" t="s">
        <v>542</v>
      </c>
      <c r="B1279" s="312"/>
    </row>
    <row r="1280" spans="1:2" s="70" customFormat="1" ht="15" customHeight="1">
      <c r="A1280" s="191" t="s">
        <v>482</v>
      </c>
      <c r="B1280" s="312"/>
    </row>
    <row r="1281" spans="1:2" s="70" customFormat="1" ht="15" customHeight="1">
      <c r="A1281" s="190" t="s">
        <v>483</v>
      </c>
      <c r="B1281" s="312">
        <f>SUM(B1282:B1285)</f>
        <v>0</v>
      </c>
    </row>
    <row r="1282" spans="1:2" s="70" customFormat="1" ht="15" customHeight="1">
      <c r="A1282" s="191" t="s">
        <v>1461</v>
      </c>
      <c r="B1282" s="312"/>
    </row>
    <row r="1283" spans="1:2" s="70" customFormat="1" ht="15" customHeight="1">
      <c r="A1283" s="191" t="s">
        <v>484</v>
      </c>
      <c r="B1283" s="312"/>
    </row>
    <row r="1284" spans="1:3" s="74" customFormat="1" ht="15" customHeight="1">
      <c r="A1284" s="191" t="s">
        <v>485</v>
      </c>
      <c r="B1284" s="312"/>
      <c r="C1284" s="70"/>
    </row>
    <row r="1285" spans="1:2" s="70" customFormat="1" ht="15" customHeight="1">
      <c r="A1285" s="191" t="s">
        <v>1462</v>
      </c>
      <c r="B1285" s="312"/>
    </row>
    <row r="1286" spans="1:2" s="70" customFormat="1" ht="15" customHeight="1">
      <c r="A1286" s="190" t="s">
        <v>486</v>
      </c>
      <c r="B1286" s="312">
        <f>SUM(B1287:B1291)</f>
        <v>0</v>
      </c>
    </row>
    <row r="1287" spans="1:2" s="70" customFormat="1" ht="15" customHeight="1">
      <c r="A1287" s="191" t="s">
        <v>1094</v>
      </c>
      <c r="B1287" s="312"/>
    </row>
    <row r="1288" spans="1:2" s="70" customFormat="1" ht="15" customHeight="1">
      <c r="A1288" s="191" t="s">
        <v>487</v>
      </c>
      <c r="B1288" s="312"/>
    </row>
    <row r="1289" spans="1:2" s="70" customFormat="1" ht="15" customHeight="1">
      <c r="A1289" s="191" t="s">
        <v>20</v>
      </c>
      <c r="B1289" s="312"/>
    </row>
    <row r="1290" spans="1:2" s="70" customFormat="1" ht="15" customHeight="1">
      <c r="A1290" s="191" t="s">
        <v>488</v>
      </c>
      <c r="B1290" s="312"/>
    </row>
    <row r="1291" spans="1:2" s="70" customFormat="1" ht="15" customHeight="1">
      <c r="A1291" s="191" t="s">
        <v>489</v>
      </c>
      <c r="B1291" s="312"/>
    </row>
    <row r="1292" spans="1:2" s="70" customFormat="1" ht="15" customHeight="1">
      <c r="A1292" s="190" t="s">
        <v>490</v>
      </c>
      <c r="B1292" s="312">
        <f>SUM(B1293:B1303)</f>
        <v>0</v>
      </c>
    </row>
    <row r="1293" spans="1:2" s="70" customFormat="1" ht="15" customHeight="1">
      <c r="A1293" s="191" t="s">
        <v>491</v>
      </c>
      <c r="B1293" s="312"/>
    </row>
    <row r="1294" spans="1:2" s="70" customFormat="1" ht="15" customHeight="1">
      <c r="A1294" s="191" t="s">
        <v>492</v>
      </c>
      <c r="B1294" s="312"/>
    </row>
    <row r="1295" spans="1:2" s="70" customFormat="1" ht="15" customHeight="1">
      <c r="A1295" s="191" t="s">
        <v>493</v>
      </c>
      <c r="B1295" s="312"/>
    </row>
    <row r="1296" spans="1:2" s="70" customFormat="1" ht="15" customHeight="1">
      <c r="A1296" s="191" t="s">
        <v>494</v>
      </c>
      <c r="B1296" s="312"/>
    </row>
    <row r="1297" spans="1:2" s="70" customFormat="1" ht="15" customHeight="1">
      <c r="A1297" s="191" t="s">
        <v>495</v>
      </c>
      <c r="B1297" s="312"/>
    </row>
    <row r="1298" spans="1:2" s="70" customFormat="1" ht="15" customHeight="1">
      <c r="A1298" s="191" t="s">
        <v>496</v>
      </c>
      <c r="B1298" s="312"/>
    </row>
    <row r="1299" spans="1:2" s="70" customFormat="1" ht="15" customHeight="1">
      <c r="A1299" s="191" t="s">
        <v>497</v>
      </c>
      <c r="B1299" s="312"/>
    </row>
    <row r="1300" spans="1:2" s="70" customFormat="1" ht="15" customHeight="1">
      <c r="A1300" s="191" t="s">
        <v>498</v>
      </c>
      <c r="B1300" s="312"/>
    </row>
    <row r="1301" spans="1:8" s="74" customFormat="1" ht="15" customHeight="1">
      <c r="A1301" s="191" t="s">
        <v>499</v>
      </c>
      <c r="B1301" s="312"/>
      <c r="C1301" s="70"/>
      <c r="E1301" s="75"/>
      <c r="G1301" s="75"/>
      <c r="H1301" s="75"/>
    </row>
    <row r="1302" spans="1:8" s="74" customFormat="1" ht="15" customHeight="1">
      <c r="A1302" s="191" t="s">
        <v>500</v>
      </c>
      <c r="B1302" s="312"/>
      <c r="C1302" s="70"/>
      <c r="G1302" s="75"/>
      <c r="H1302" s="75"/>
    </row>
    <row r="1303" spans="1:2" s="70" customFormat="1" ht="15" customHeight="1">
      <c r="A1303" s="191" t="s">
        <v>501</v>
      </c>
      <c r="B1303" s="312"/>
    </row>
    <row r="1304" spans="1:2" s="70" customFormat="1" ht="15" customHeight="1">
      <c r="A1304" s="190" t="s">
        <v>1463</v>
      </c>
      <c r="B1304" s="338">
        <f>B1305+B1317+B1323+B1329+B1337+B1350+B1354+B1360</f>
        <v>1062</v>
      </c>
    </row>
    <row r="1305" spans="1:2" s="70" customFormat="1" ht="15" customHeight="1">
      <c r="A1305" s="190" t="s">
        <v>1464</v>
      </c>
      <c r="B1305" s="338">
        <f>SUM(B1306:B1316)</f>
        <v>534</v>
      </c>
    </row>
    <row r="1306" spans="1:2" s="70" customFormat="1" ht="15" customHeight="1">
      <c r="A1306" s="191" t="s">
        <v>534</v>
      </c>
      <c r="B1306" s="313">
        <v>216</v>
      </c>
    </row>
    <row r="1307" spans="1:8" s="70" customFormat="1" ht="15" customHeight="1">
      <c r="A1307" s="191" t="s">
        <v>535</v>
      </c>
      <c r="B1307" s="313">
        <v>80</v>
      </c>
      <c r="G1307" s="73"/>
      <c r="H1307" s="73"/>
    </row>
    <row r="1308" spans="1:2" s="70" customFormat="1" ht="15" customHeight="1">
      <c r="A1308" s="191" t="s">
        <v>536</v>
      </c>
      <c r="B1308" s="313">
        <v>0</v>
      </c>
    </row>
    <row r="1309" spans="1:2" s="70" customFormat="1" ht="15" customHeight="1">
      <c r="A1309" s="191" t="s">
        <v>1465</v>
      </c>
      <c r="B1309" s="313">
        <v>0</v>
      </c>
    </row>
    <row r="1310" spans="1:7" s="70" customFormat="1" ht="15" customHeight="1">
      <c r="A1310" s="191" t="s">
        <v>343</v>
      </c>
      <c r="B1310" s="313">
        <v>0</v>
      </c>
      <c r="G1310" s="73"/>
    </row>
    <row r="1311" spans="1:8" s="70" customFormat="1" ht="15" customHeight="1">
      <c r="A1311" s="191" t="s">
        <v>1466</v>
      </c>
      <c r="B1311" s="313">
        <v>25</v>
      </c>
      <c r="E1311" s="73"/>
      <c r="G1311" s="73"/>
      <c r="H1311" s="73"/>
    </row>
    <row r="1312" spans="1:8" s="70" customFormat="1" ht="15" customHeight="1">
      <c r="A1312" s="191" t="s">
        <v>1467</v>
      </c>
      <c r="B1312" s="313">
        <v>0</v>
      </c>
      <c r="E1312" s="73"/>
      <c r="G1312" s="73"/>
      <c r="H1312" s="73"/>
    </row>
    <row r="1313" spans="1:2" s="70" customFormat="1" ht="15" customHeight="1">
      <c r="A1313" s="191" t="s">
        <v>1468</v>
      </c>
      <c r="B1313" s="313">
        <v>150</v>
      </c>
    </row>
    <row r="1314" spans="1:2" s="70" customFormat="1" ht="15" customHeight="1">
      <c r="A1314" s="191" t="s">
        <v>1469</v>
      </c>
      <c r="B1314" s="313">
        <v>13</v>
      </c>
    </row>
    <row r="1315" spans="1:2" s="70" customFormat="1" ht="15" customHeight="1">
      <c r="A1315" s="191" t="s">
        <v>542</v>
      </c>
      <c r="B1315" s="313">
        <v>26</v>
      </c>
    </row>
    <row r="1316" spans="1:2" s="70" customFormat="1" ht="15" customHeight="1">
      <c r="A1316" s="191" t="s">
        <v>1470</v>
      </c>
      <c r="B1316" s="313">
        <v>24</v>
      </c>
    </row>
    <row r="1317" spans="1:2" s="70" customFormat="1" ht="15" customHeight="1">
      <c r="A1317" s="190" t="s">
        <v>1471</v>
      </c>
      <c r="B1317" s="338">
        <f>SUM(B1318:B1322)</f>
        <v>331</v>
      </c>
    </row>
    <row r="1318" spans="1:3" s="74" customFormat="1" ht="15" customHeight="1">
      <c r="A1318" s="191" t="s">
        <v>534</v>
      </c>
      <c r="B1318" s="312"/>
      <c r="C1318" s="70"/>
    </row>
    <row r="1319" spans="1:3" s="74" customFormat="1" ht="15" customHeight="1">
      <c r="A1319" s="191" t="s">
        <v>535</v>
      </c>
      <c r="B1319" s="312"/>
      <c r="C1319" s="70"/>
    </row>
    <row r="1320" spans="1:2" s="70" customFormat="1" ht="15" customHeight="1">
      <c r="A1320" s="191" t="s">
        <v>536</v>
      </c>
      <c r="B1320" s="312"/>
    </row>
    <row r="1321" spans="1:2" s="70" customFormat="1" ht="15" customHeight="1">
      <c r="A1321" s="191" t="s">
        <v>1472</v>
      </c>
      <c r="B1321" s="312">
        <v>331</v>
      </c>
    </row>
    <row r="1322" spans="1:2" s="70" customFormat="1" ht="15" customHeight="1">
      <c r="A1322" s="191" t="s">
        <v>1473</v>
      </c>
      <c r="B1322" s="312"/>
    </row>
    <row r="1323" spans="1:2" s="70" customFormat="1" ht="15" customHeight="1">
      <c r="A1323" s="190" t="s">
        <v>1474</v>
      </c>
      <c r="B1323" s="338">
        <f>SUM(B1324:B1328)</f>
        <v>187</v>
      </c>
    </row>
    <row r="1324" spans="1:2" s="70" customFormat="1" ht="15" customHeight="1">
      <c r="A1324" s="191" t="s">
        <v>534</v>
      </c>
      <c r="B1324" s="312"/>
    </row>
    <row r="1325" spans="1:2" s="70" customFormat="1" ht="15" customHeight="1">
      <c r="A1325" s="191" t="s">
        <v>535</v>
      </c>
      <c r="B1325" s="312"/>
    </row>
    <row r="1326" spans="1:2" s="70" customFormat="1" ht="15" customHeight="1">
      <c r="A1326" s="191" t="s">
        <v>536</v>
      </c>
      <c r="B1326" s="312"/>
    </row>
    <row r="1327" spans="1:2" s="70" customFormat="1" ht="15" customHeight="1">
      <c r="A1327" s="191" t="s">
        <v>1475</v>
      </c>
      <c r="B1327" s="312">
        <v>187</v>
      </c>
    </row>
    <row r="1328" spans="1:2" s="70" customFormat="1" ht="15" customHeight="1">
      <c r="A1328" s="191" t="s">
        <v>1476</v>
      </c>
      <c r="B1328" s="312"/>
    </row>
    <row r="1329" spans="1:2" s="70" customFormat="1" ht="15" customHeight="1">
      <c r="A1329" s="190" t="s">
        <v>1477</v>
      </c>
      <c r="B1329" s="312">
        <f>SUM(B1330:B1336)</f>
        <v>0</v>
      </c>
    </row>
    <row r="1330" spans="1:2" s="70" customFormat="1" ht="15" customHeight="1">
      <c r="A1330" s="191" t="s">
        <v>534</v>
      </c>
      <c r="B1330" s="312"/>
    </row>
    <row r="1331" spans="1:2" s="70" customFormat="1" ht="15" customHeight="1">
      <c r="A1331" s="191" t="s">
        <v>535</v>
      </c>
      <c r="B1331" s="312"/>
    </row>
    <row r="1332" spans="1:2" s="70" customFormat="1" ht="15" customHeight="1">
      <c r="A1332" s="191" t="s">
        <v>536</v>
      </c>
      <c r="B1332" s="312"/>
    </row>
    <row r="1333" spans="1:2" s="70" customFormat="1" ht="15" customHeight="1">
      <c r="A1333" s="191" t="s">
        <v>1478</v>
      </c>
      <c r="B1333" s="312"/>
    </row>
    <row r="1334" spans="1:3" s="74" customFormat="1" ht="15" customHeight="1">
      <c r="A1334" s="191" t="s">
        <v>1479</v>
      </c>
      <c r="B1334" s="312"/>
      <c r="C1334" s="70"/>
    </row>
    <row r="1335" spans="1:2" s="70" customFormat="1" ht="15" customHeight="1">
      <c r="A1335" s="191" t="s">
        <v>542</v>
      </c>
      <c r="B1335" s="312"/>
    </row>
    <row r="1336" spans="1:2" s="70" customFormat="1" ht="15" customHeight="1">
      <c r="A1336" s="191" t="s">
        <v>1480</v>
      </c>
      <c r="B1336" s="312"/>
    </row>
    <row r="1337" spans="1:2" s="70" customFormat="1" ht="15" customHeight="1">
      <c r="A1337" s="190" t="s">
        <v>424</v>
      </c>
      <c r="B1337" s="338">
        <f>SUM(B1338:B1349)</f>
        <v>10</v>
      </c>
    </row>
    <row r="1338" spans="1:2" s="70" customFormat="1" ht="15" customHeight="1">
      <c r="A1338" s="191" t="s">
        <v>534</v>
      </c>
      <c r="B1338" s="312"/>
    </row>
    <row r="1339" spans="1:2" s="70" customFormat="1" ht="15" customHeight="1">
      <c r="A1339" s="191" t="s">
        <v>535</v>
      </c>
      <c r="B1339" s="312"/>
    </row>
    <row r="1340" spans="1:2" s="70" customFormat="1" ht="15" customHeight="1">
      <c r="A1340" s="191" t="s">
        <v>536</v>
      </c>
      <c r="B1340" s="312"/>
    </row>
    <row r="1341" spans="1:2" s="70" customFormat="1" ht="15" customHeight="1">
      <c r="A1341" s="191" t="s">
        <v>425</v>
      </c>
      <c r="B1341" s="312"/>
    </row>
    <row r="1342" spans="1:2" s="70" customFormat="1" ht="15" customHeight="1">
      <c r="A1342" s="191" t="s">
        <v>426</v>
      </c>
      <c r="B1342" s="312"/>
    </row>
    <row r="1343" spans="1:2" s="70" customFormat="1" ht="15" customHeight="1">
      <c r="A1343" s="191" t="s">
        <v>427</v>
      </c>
      <c r="B1343" s="312">
        <v>10</v>
      </c>
    </row>
    <row r="1344" spans="1:2" s="70" customFormat="1" ht="15" customHeight="1">
      <c r="A1344" s="191" t="s">
        <v>428</v>
      </c>
      <c r="B1344" s="312"/>
    </row>
    <row r="1345" spans="1:2" s="70" customFormat="1" ht="15" customHeight="1">
      <c r="A1345" s="191" t="s">
        <v>429</v>
      </c>
      <c r="B1345" s="312"/>
    </row>
    <row r="1346" spans="1:2" s="70" customFormat="1" ht="15" customHeight="1">
      <c r="A1346" s="191" t="s">
        <v>430</v>
      </c>
      <c r="B1346" s="312"/>
    </row>
    <row r="1347" spans="1:2" s="70" customFormat="1" ht="15" customHeight="1">
      <c r="A1347" s="191" t="s">
        <v>431</v>
      </c>
      <c r="B1347" s="312"/>
    </row>
    <row r="1348" spans="1:2" s="70" customFormat="1" ht="15" customHeight="1">
      <c r="A1348" s="191" t="s">
        <v>432</v>
      </c>
      <c r="B1348" s="312"/>
    </row>
    <row r="1349" spans="1:2" s="70" customFormat="1" ht="15" customHeight="1">
      <c r="A1349" s="191" t="s">
        <v>433</v>
      </c>
      <c r="B1349" s="312"/>
    </row>
    <row r="1350" spans="1:2" s="70" customFormat="1" ht="15" customHeight="1">
      <c r="A1350" s="190" t="s">
        <v>1481</v>
      </c>
      <c r="B1350" s="312">
        <f>SUM(B1351:B1353)</f>
        <v>0</v>
      </c>
    </row>
    <row r="1351" spans="1:2" s="70" customFormat="1" ht="15" customHeight="1">
      <c r="A1351" s="191" t="s">
        <v>399</v>
      </c>
      <c r="B1351" s="312"/>
    </row>
    <row r="1352" spans="1:2" s="70" customFormat="1" ht="15" customHeight="1">
      <c r="A1352" s="191" t="s">
        <v>1482</v>
      </c>
      <c r="B1352" s="312"/>
    </row>
    <row r="1353" spans="1:2" s="70" customFormat="1" ht="15" customHeight="1">
      <c r="A1353" s="191" t="s">
        <v>1483</v>
      </c>
      <c r="B1353" s="312"/>
    </row>
    <row r="1354" spans="1:2" s="70" customFormat="1" ht="15" customHeight="1">
      <c r="A1354" s="190" t="s">
        <v>1484</v>
      </c>
      <c r="B1354" s="312">
        <f>SUM(B1355:B1359)</f>
        <v>0</v>
      </c>
    </row>
    <row r="1355" spans="1:2" s="70" customFormat="1" ht="15" customHeight="1">
      <c r="A1355" s="191" t="s">
        <v>861</v>
      </c>
      <c r="B1355" s="312"/>
    </row>
    <row r="1356" spans="1:2" s="70" customFormat="1" ht="15" customHeight="1">
      <c r="A1356" s="191" t="s">
        <v>862</v>
      </c>
      <c r="B1356" s="312"/>
    </row>
    <row r="1357" spans="1:2" s="70" customFormat="1" ht="15" customHeight="1">
      <c r="A1357" s="191" t="s">
        <v>1485</v>
      </c>
      <c r="B1357" s="312"/>
    </row>
    <row r="1358" spans="1:2" s="70" customFormat="1" ht="15" customHeight="1">
      <c r="A1358" s="191" t="s">
        <v>863</v>
      </c>
      <c r="B1358" s="312"/>
    </row>
    <row r="1359" spans="1:2" s="70" customFormat="1" ht="15" customHeight="1">
      <c r="A1359" s="191" t="s">
        <v>864</v>
      </c>
      <c r="B1359" s="312"/>
    </row>
    <row r="1360" spans="1:2" s="70" customFormat="1" ht="15" customHeight="1">
      <c r="A1360" s="190" t="s">
        <v>1486</v>
      </c>
      <c r="B1360" s="312"/>
    </row>
    <row r="1361" spans="1:2" s="70" customFormat="1" ht="15" customHeight="1">
      <c r="A1361" s="190" t="s">
        <v>502</v>
      </c>
      <c r="B1361" s="338">
        <f>B1362</f>
        <v>1760</v>
      </c>
    </row>
    <row r="1362" spans="1:2" s="70" customFormat="1" ht="15" customHeight="1">
      <c r="A1362" s="190" t="s">
        <v>395</v>
      </c>
      <c r="B1362" s="338">
        <f>B1363</f>
        <v>1760</v>
      </c>
    </row>
    <row r="1363" spans="1:2" s="70" customFormat="1" ht="15" customHeight="1">
      <c r="A1363" s="191" t="s">
        <v>955</v>
      </c>
      <c r="B1363" s="312">
        <v>1760</v>
      </c>
    </row>
    <row r="1364" spans="1:2" s="70" customFormat="1" ht="15" customHeight="1">
      <c r="A1364" s="190" t="s">
        <v>1095</v>
      </c>
      <c r="B1364" s="338">
        <f>SUM(B1365:B1367)</f>
        <v>4634</v>
      </c>
    </row>
    <row r="1365" spans="1:2" s="70" customFormat="1" ht="15" customHeight="1">
      <c r="A1365" s="190" t="s">
        <v>1096</v>
      </c>
      <c r="B1365" s="312"/>
    </row>
    <row r="1366" spans="1:2" s="70" customFormat="1" ht="15" customHeight="1">
      <c r="A1366" s="190" t="s">
        <v>1097</v>
      </c>
      <c r="B1366" s="312"/>
    </row>
    <row r="1367" spans="1:2" s="70" customFormat="1" ht="15" customHeight="1">
      <c r="A1367" s="190" t="s">
        <v>1098</v>
      </c>
      <c r="B1367" s="338">
        <f>SUM(B1368:B1371)</f>
        <v>4634</v>
      </c>
    </row>
    <row r="1368" spans="1:2" s="70" customFormat="1" ht="15" customHeight="1">
      <c r="A1368" s="191" t="s">
        <v>1099</v>
      </c>
      <c r="B1368" s="312">
        <v>4634</v>
      </c>
    </row>
    <row r="1369" spans="1:2" s="70" customFormat="1" ht="15" customHeight="1">
      <c r="A1369" s="191" t="s">
        <v>1100</v>
      </c>
      <c r="B1369" s="312"/>
    </row>
    <row r="1370" spans="1:2" s="70" customFormat="1" ht="15" customHeight="1">
      <c r="A1370" s="191" t="s">
        <v>1101</v>
      </c>
      <c r="B1370" s="312"/>
    </row>
    <row r="1371" spans="1:2" s="70" customFormat="1" ht="15" customHeight="1">
      <c r="A1371" s="191" t="s">
        <v>1102</v>
      </c>
      <c r="B1371" s="312"/>
    </row>
    <row r="1372" spans="1:2" s="70" customFormat="1" ht="15" customHeight="1">
      <c r="A1372" s="190" t="s">
        <v>1103</v>
      </c>
      <c r="B1372" s="338">
        <f>SUM(B1373:B1375)</f>
        <v>1</v>
      </c>
    </row>
    <row r="1373" spans="1:2" s="70" customFormat="1" ht="15" customHeight="1">
      <c r="A1373" s="190" t="s">
        <v>1104</v>
      </c>
      <c r="B1373" s="312"/>
    </row>
    <row r="1374" spans="1:2" s="70" customFormat="1" ht="15" customHeight="1">
      <c r="A1374" s="190" t="s">
        <v>1105</v>
      </c>
      <c r="B1374" s="312"/>
    </row>
    <row r="1375" spans="1:2" s="70" customFormat="1" ht="15" customHeight="1">
      <c r="A1375" s="190" t="s">
        <v>1106</v>
      </c>
      <c r="B1375" s="312">
        <v>1</v>
      </c>
    </row>
    <row r="1376" spans="1:2" s="70" customFormat="1" ht="20.25" customHeight="1">
      <c r="A1376" s="7" t="s">
        <v>1728</v>
      </c>
      <c r="B1376" s="335">
        <f>B4+B249+B288+B307+B396+B451+B507+B563+B681+B752+B831+B854+B979+B1043+B1109+B1129+B1158+B1168+B1233+B1251+B1304+B1361+B1364+B1372</f>
        <v>159712</v>
      </c>
    </row>
    <row r="1378" ht="13.5">
      <c r="C1378" s="78"/>
    </row>
  </sheetData>
  <sheetProtection/>
  <mergeCells count="1">
    <mergeCell ref="A1:B1"/>
  </mergeCells>
  <printOptions horizontalCentered="1"/>
  <pageMargins left="0.7086614173228347" right="0.7086614173228347" top="0.8267716535433072" bottom="0.6299212598425197" header="0.5905511811023623" footer="0.31496062992125984"/>
  <pageSetup horizontalDpi="600" verticalDpi="600" orientation="portrait" paperSize="9" r:id="rId1"/>
  <headerFooter>
    <oddFooter>&amp;C第 &amp;P 页，共 &amp;N 页</oddFooter>
  </headerFooter>
</worksheet>
</file>

<file path=xl/worksheets/sheet20.xml><?xml version="1.0" encoding="utf-8"?>
<worksheet xmlns="http://schemas.openxmlformats.org/spreadsheetml/2006/main" xmlns:r="http://schemas.openxmlformats.org/officeDocument/2006/relationships">
  <sheetPr>
    <tabColor rgb="FF00B0F0"/>
  </sheetPr>
  <dimension ref="A1:C1354"/>
  <sheetViews>
    <sheetView showZeros="0" showOutlineSymbols="0" zoomScalePageLayoutView="0" workbookViewId="0" topLeftCell="A1">
      <pane xSplit="1" ySplit="4" topLeftCell="B1340" activePane="bottomRight" state="frozen"/>
      <selection pane="topLeft" activeCell="A1" sqref="A1"/>
      <selection pane="topRight" activeCell="B1" sqref="B1"/>
      <selection pane="bottomLeft" activeCell="A5" sqref="A5"/>
      <selection pane="bottomRight" activeCell="C1357" sqref="C1357"/>
    </sheetView>
  </sheetViews>
  <sheetFormatPr defaultColWidth="9.140625" defaultRowHeight="15"/>
  <cols>
    <col min="1" max="1" width="50.7109375" style="119" customWidth="1"/>
    <col min="2" max="2" width="16.8515625" style="341" customWidth="1"/>
    <col min="3" max="3" width="19.28125" style="119" customWidth="1"/>
    <col min="4" max="16384" width="9.00390625" style="119" customWidth="1"/>
  </cols>
  <sheetData>
    <row r="1" spans="1:3" ht="22.5" customHeight="1">
      <c r="A1" s="384" t="s">
        <v>1881</v>
      </c>
      <c r="B1" s="385"/>
      <c r="C1" s="385"/>
    </row>
    <row r="2" spans="1:3" ht="17.25" customHeight="1">
      <c r="A2" s="131"/>
      <c r="C2" s="336" t="s">
        <v>1535</v>
      </c>
    </row>
    <row r="3" spans="1:3" s="133" customFormat="1" ht="15.75" customHeight="1">
      <c r="A3" s="386" t="s">
        <v>1536</v>
      </c>
      <c r="B3" s="388" t="s">
        <v>1537</v>
      </c>
      <c r="C3" s="132"/>
    </row>
    <row r="4" spans="1:3" s="133" customFormat="1" ht="33" customHeight="1">
      <c r="A4" s="387"/>
      <c r="B4" s="389"/>
      <c r="C4" s="347" t="s">
        <v>1883</v>
      </c>
    </row>
    <row r="5" spans="1:3" s="122" customFormat="1" ht="15" customHeight="1">
      <c r="A5" s="151" t="s">
        <v>1029</v>
      </c>
      <c r="B5" s="342">
        <f>B6+B18+B27+B38+B49+B60+B71+B83+B92+B105+B115+B124+B135+B148+B155+B163+B169+B176+B183+B190+B197+B204+B212+B218+B224+B231+B246</f>
        <v>24499</v>
      </c>
      <c r="C5" s="206">
        <f>C6+C18+C27+C38+C49+C60+C71+C83+C92+C105+C115+C124+C135+C148+C155+C163+C169+C176+C183+C190+C197+C204+C212+C218+C224+C231+C246</f>
        <v>0</v>
      </c>
    </row>
    <row r="6" spans="1:3" s="122" customFormat="1" ht="15" customHeight="1">
      <c r="A6" s="151" t="s">
        <v>1030</v>
      </c>
      <c r="B6" s="342">
        <f>SUM(B7:B17)</f>
        <v>590</v>
      </c>
      <c r="C6" s="206">
        <f>SUM(C7:C17)</f>
        <v>0</v>
      </c>
    </row>
    <row r="7" spans="1:3" s="122" customFormat="1" ht="15" customHeight="1">
      <c r="A7" s="157" t="s">
        <v>534</v>
      </c>
      <c r="B7" s="343">
        <v>462</v>
      </c>
      <c r="C7" s="206"/>
    </row>
    <row r="8" spans="1:3" s="122" customFormat="1" ht="15" customHeight="1">
      <c r="A8" s="157" t="s">
        <v>535</v>
      </c>
      <c r="B8" s="343"/>
      <c r="C8" s="206"/>
    </row>
    <row r="9" spans="1:3" s="122" customFormat="1" ht="15" customHeight="1">
      <c r="A9" s="157" t="s">
        <v>536</v>
      </c>
      <c r="B9" s="343"/>
      <c r="C9" s="206"/>
    </row>
    <row r="10" spans="1:3" s="122" customFormat="1" ht="15" customHeight="1">
      <c r="A10" s="157" t="s">
        <v>537</v>
      </c>
      <c r="B10" s="343">
        <v>56</v>
      </c>
      <c r="C10" s="206"/>
    </row>
    <row r="11" spans="1:3" s="122" customFormat="1" ht="15" customHeight="1">
      <c r="A11" s="157" t="s">
        <v>538</v>
      </c>
      <c r="B11" s="343"/>
      <c r="C11" s="206"/>
    </row>
    <row r="12" spans="1:3" s="122" customFormat="1" ht="15" customHeight="1">
      <c r="A12" s="157" t="s">
        <v>539</v>
      </c>
      <c r="B12" s="343">
        <v>20</v>
      </c>
      <c r="C12" s="206"/>
    </row>
    <row r="13" spans="1:3" s="122" customFormat="1" ht="15" customHeight="1">
      <c r="A13" s="157" t="s">
        <v>983</v>
      </c>
      <c r="B13" s="343"/>
      <c r="C13" s="206"/>
    </row>
    <row r="14" spans="1:3" s="122" customFormat="1" ht="15" customHeight="1">
      <c r="A14" s="157" t="s">
        <v>540</v>
      </c>
      <c r="B14" s="343">
        <v>21</v>
      </c>
      <c r="C14" s="206"/>
    </row>
    <row r="15" spans="1:3" s="122" customFormat="1" ht="15" customHeight="1">
      <c r="A15" s="157" t="s">
        <v>541</v>
      </c>
      <c r="B15" s="343"/>
      <c r="C15" s="206"/>
    </row>
    <row r="16" spans="1:3" s="128" customFormat="1" ht="15" customHeight="1">
      <c r="A16" s="157" t="s">
        <v>542</v>
      </c>
      <c r="B16" s="343"/>
      <c r="C16" s="206"/>
    </row>
    <row r="17" spans="1:3" s="122" customFormat="1" ht="15" customHeight="1">
      <c r="A17" s="157" t="s">
        <v>543</v>
      </c>
      <c r="B17" s="343">
        <v>31</v>
      </c>
      <c r="C17" s="206"/>
    </row>
    <row r="18" spans="1:3" s="122" customFormat="1" ht="15" customHeight="1">
      <c r="A18" s="151" t="s">
        <v>544</v>
      </c>
      <c r="B18" s="342">
        <f>SUM(B19:B26)</f>
        <v>532</v>
      </c>
      <c r="C18" s="206">
        <f>SUM(C19:C26)</f>
        <v>0</v>
      </c>
    </row>
    <row r="19" spans="1:3" s="122" customFormat="1" ht="15" customHeight="1">
      <c r="A19" s="157" t="s">
        <v>534</v>
      </c>
      <c r="B19" s="343">
        <v>396</v>
      </c>
      <c r="C19" s="206"/>
    </row>
    <row r="20" spans="1:3" s="122" customFormat="1" ht="15" customHeight="1">
      <c r="A20" s="157" t="s">
        <v>535</v>
      </c>
      <c r="B20" s="343">
        <v>42</v>
      </c>
      <c r="C20" s="206"/>
    </row>
    <row r="21" spans="1:3" s="122" customFormat="1" ht="15" customHeight="1">
      <c r="A21" s="157" t="s">
        <v>536</v>
      </c>
      <c r="B21" s="343"/>
      <c r="C21" s="206"/>
    </row>
    <row r="22" spans="1:3" s="122" customFormat="1" ht="15" customHeight="1">
      <c r="A22" s="157" t="s">
        <v>545</v>
      </c>
      <c r="B22" s="343">
        <v>61</v>
      </c>
      <c r="C22" s="206"/>
    </row>
    <row r="23" spans="1:3" s="122" customFormat="1" ht="15" customHeight="1">
      <c r="A23" s="157" t="s">
        <v>546</v>
      </c>
      <c r="B23" s="343">
        <v>8</v>
      </c>
      <c r="C23" s="206"/>
    </row>
    <row r="24" spans="1:3" s="122" customFormat="1" ht="15" customHeight="1">
      <c r="A24" s="157" t="s">
        <v>547</v>
      </c>
      <c r="B24" s="343"/>
      <c r="C24" s="206"/>
    </row>
    <row r="25" spans="1:3" s="128" customFormat="1" ht="15" customHeight="1">
      <c r="A25" s="157" t="s">
        <v>542</v>
      </c>
      <c r="B25" s="343">
        <v>25</v>
      </c>
      <c r="C25" s="206"/>
    </row>
    <row r="26" spans="1:3" s="122" customFormat="1" ht="15" customHeight="1">
      <c r="A26" s="157" t="s">
        <v>548</v>
      </c>
      <c r="B26" s="343"/>
      <c r="C26" s="206"/>
    </row>
    <row r="27" spans="1:3" s="122" customFormat="1" ht="15" customHeight="1">
      <c r="A27" s="151" t="s">
        <v>549</v>
      </c>
      <c r="B27" s="342">
        <f>SUM(B28:B37)</f>
        <v>9272</v>
      </c>
      <c r="C27" s="206">
        <f>SUM(C28:C37)</f>
        <v>0</v>
      </c>
    </row>
    <row r="28" spans="1:3" s="122" customFormat="1" ht="15" customHeight="1">
      <c r="A28" s="157" t="s">
        <v>534</v>
      </c>
      <c r="B28" s="343">
        <v>5042</v>
      </c>
      <c r="C28" s="206"/>
    </row>
    <row r="29" spans="1:3" s="122" customFormat="1" ht="15" customHeight="1">
      <c r="A29" s="157" t="s">
        <v>535</v>
      </c>
      <c r="B29" s="343">
        <v>405</v>
      </c>
      <c r="C29" s="206"/>
    </row>
    <row r="30" spans="1:3" s="122" customFormat="1" ht="15" customHeight="1">
      <c r="A30" s="157" t="s">
        <v>536</v>
      </c>
      <c r="B30" s="343">
        <v>2021</v>
      </c>
      <c r="C30" s="206"/>
    </row>
    <row r="31" spans="1:3" s="122" customFormat="1" ht="15" customHeight="1">
      <c r="A31" s="157" t="s">
        <v>550</v>
      </c>
      <c r="B31" s="343"/>
      <c r="C31" s="206"/>
    </row>
    <row r="32" spans="1:3" s="122" customFormat="1" ht="15" customHeight="1">
      <c r="A32" s="157" t="s">
        <v>551</v>
      </c>
      <c r="B32" s="343"/>
      <c r="C32" s="206"/>
    </row>
    <row r="33" spans="1:3" s="122" customFormat="1" ht="15" customHeight="1">
      <c r="A33" s="157" t="s">
        <v>552</v>
      </c>
      <c r="B33" s="343">
        <v>545</v>
      </c>
      <c r="C33" s="206"/>
    </row>
    <row r="34" spans="1:3" s="122" customFormat="1" ht="15" customHeight="1">
      <c r="A34" s="157" t="s">
        <v>554</v>
      </c>
      <c r="B34" s="343">
        <v>13</v>
      </c>
      <c r="C34" s="206"/>
    </row>
    <row r="35" spans="1:3" s="122" customFormat="1" ht="15" customHeight="1">
      <c r="A35" s="157" t="s">
        <v>555</v>
      </c>
      <c r="B35" s="343"/>
      <c r="C35" s="206"/>
    </row>
    <row r="36" spans="1:3" s="122" customFormat="1" ht="15" customHeight="1">
      <c r="A36" s="157" t="s">
        <v>542</v>
      </c>
      <c r="B36" s="343">
        <v>1246</v>
      </c>
      <c r="C36" s="206"/>
    </row>
    <row r="37" spans="1:3" s="128" customFormat="1" ht="15" customHeight="1">
      <c r="A37" s="157" t="s">
        <v>984</v>
      </c>
      <c r="B37" s="343"/>
      <c r="C37" s="206"/>
    </row>
    <row r="38" spans="1:3" s="122" customFormat="1" ht="15" customHeight="1">
      <c r="A38" s="151" t="s">
        <v>556</v>
      </c>
      <c r="B38" s="342">
        <f>SUM(B39:B48)</f>
        <v>280</v>
      </c>
      <c r="C38" s="206">
        <f>SUM(C39:C48)</f>
        <v>0</v>
      </c>
    </row>
    <row r="39" spans="1:3" s="122" customFormat="1" ht="15" customHeight="1">
      <c r="A39" s="157" t="s">
        <v>534</v>
      </c>
      <c r="B39" s="343">
        <v>117</v>
      </c>
      <c r="C39" s="206"/>
    </row>
    <row r="40" spans="1:3" s="122" customFormat="1" ht="15" customHeight="1">
      <c r="A40" s="157" t="s">
        <v>535</v>
      </c>
      <c r="B40" s="343">
        <v>20</v>
      </c>
      <c r="C40" s="206"/>
    </row>
    <row r="41" spans="1:3" s="122" customFormat="1" ht="15" customHeight="1">
      <c r="A41" s="157" t="s">
        <v>536</v>
      </c>
      <c r="B41" s="343"/>
      <c r="C41" s="206"/>
    </row>
    <row r="42" spans="1:3" s="122" customFormat="1" ht="15" customHeight="1">
      <c r="A42" s="157" t="s">
        <v>557</v>
      </c>
      <c r="B42" s="343"/>
      <c r="C42" s="206"/>
    </row>
    <row r="43" spans="1:3" s="122" customFormat="1" ht="15" customHeight="1">
      <c r="A43" s="157" t="s">
        <v>558</v>
      </c>
      <c r="B43" s="343"/>
      <c r="C43" s="206"/>
    </row>
    <row r="44" spans="1:3" s="122" customFormat="1" ht="15" customHeight="1">
      <c r="A44" s="157" t="s">
        <v>559</v>
      </c>
      <c r="B44" s="343"/>
      <c r="C44" s="206"/>
    </row>
    <row r="45" spans="1:3" s="122" customFormat="1" ht="15" customHeight="1">
      <c r="A45" s="157" t="s">
        <v>560</v>
      </c>
      <c r="B45" s="343"/>
      <c r="C45" s="206"/>
    </row>
    <row r="46" spans="1:3" s="122" customFormat="1" ht="15" customHeight="1">
      <c r="A46" s="157" t="s">
        <v>561</v>
      </c>
      <c r="B46" s="343">
        <v>2</v>
      </c>
      <c r="C46" s="206"/>
    </row>
    <row r="47" spans="1:3" s="122" customFormat="1" ht="15" customHeight="1">
      <c r="A47" s="157" t="s">
        <v>542</v>
      </c>
      <c r="B47" s="343">
        <v>136</v>
      </c>
      <c r="C47" s="206"/>
    </row>
    <row r="48" spans="1:3" s="122" customFormat="1" ht="15" customHeight="1">
      <c r="A48" s="157" t="s">
        <v>562</v>
      </c>
      <c r="B48" s="343">
        <v>5</v>
      </c>
      <c r="C48" s="206"/>
    </row>
    <row r="49" spans="1:3" s="128" customFormat="1" ht="15" customHeight="1">
      <c r="A49" s="151" t="s">
        <v>563</v>
      </c>
      <c r="B49" s="342">
        <f>SUM(B50:B59)</f>
        <v>963</v>
      </c>
      <c r="C49" s="206">
        <f>SUM(C50:C59)</f>
        <v>0</v>
      </c>
    </row>
    <row r="50" spans="1:3" s="122" customFormat="1" ht="15" customHeight="1">
      <c r="A50" s="157" t="s">
        <v>534</v>
      </c>
      <c r="B50" s="343">
        <v>178</v>
      </c>
      <c r="C50" s="206"/>
    </row>
    <row r="51" spans="1:3" s="122" customFormat="1" ht="15" customHeight="1">
      <c r="A51" s="157" t="s">
        <v>535</v>
      </c>
      <c r="B51" s="343"/>
      <c r="C51" s="206"/>
    </row>
    <row r="52" spans="1:3" s="122" customFormat="1" ht="15" customHeight="1">
      <c r="A52" s="157" t="s">
        <v>536</v>
      </c>
      <c r="B52" s="343"/>
      <c r="C52" s="206"/>
    </row>
    <row r="53" spans="1:3" s="122" customFormat="1" ht="15" customHeight="1">
      <c r="A53" s="157" t="s">
        <v>564</v>
      </c>
      <c r="B53" s="343"/>
      <c r="C53" s="206"/>
    </row>
    <row r="54" spans="1:3" s="122" customFormat="1" ht="15" customHeight="1">
      <c r="A54" s="157" t="s">
        <v>565</v>
      </c>
      <c r="B54" s="343">
        <v>206</v>
      </c>
      <c r="C54" s="206"/>
    </row>
    <row r="55" spans="1:3" s="122" customFormat="1" ht="15" customHeight="1">
      <c r="A55" s="157" t="s">
        <v>566</v>
      </c>
      <c r="B55" s="343"/>
      <c r="C55" s="206"/>
    </row>
    <row r="56" spans="1:3" s="122" customFormat="1" ht="15" customHeight="1">
      <c r="A56" s="157" t="s">
        <v>567</v>
      </c>
      <c r="B56" s="343">
        <v>424</v>
      </c>
      <c r="C56" s="206"/>
    </row>
    <row r="57" spans="1:3" s="122" customFormat="1" ht="15" customHeight="1">
      <c r="A57" s="157" t="s">
        <v>568</v>
      </c>
      <c r="B57" s="343">
        <v>14</v>
      </c>
      <c r="C57" s="206"/>
    </row>
    <row r="58" spans="1:3" s="122" customFormat="1" ht="15" customHeight="1">
      <c r="A58" s="157" t="s">
        <v>542</v>
      </c>
      <c r="B58" s="343">
        <v>95</v>
      </c>
      <c r="C58" s="206"/>
    </row>
    <row r="59" spans="1:3" s="122" customFormat="1" ht="15" customHeight="1">
      <c r="A59" s="157" t="s">
        <v>569</v>
      </c>
      <c r="B59" s="343">
        <v>46</v>
      </c>
      <c r="C59" s="206"/>
    </row>
    <row r="60" spans="1:3" s="128" customFormat="1" ht="15" customHeight="1">
      <c r="A60" s="151" t="s">
        <v>570</v>
      </c>
      <c r="B60" s="342">
        <f>SUM(B61:B70)</f>
        <v>912</v>
      </c>
      <c r="C60" s="206">
        <f>SUM(C61:C70)</f>
        <v>0</v>
      </c>
    </row>
    <row r="61" spans="1:3" s="122" customFormat="1" ht="15" customHeight="1">
      <c r="A61" s="157" t="s">
        <v>534</v>
      </c>
      <c r="B61" s="343">
        <v>483</v>
      </c>
      <c r="C61" s="206"/>
    </row>
    <row r="62" spans="1:3" s="122" customFormat="1" ht="15" customHeight="1">
      <c r="A62" s="157" t="s">
        <v>535</v>
      </c>
      <c r="B62" s="343">
        <v>258</v>
      </c>
      <c r="C62" s="206"/>
    </row>
    <row r="63" spans="1:3" s="122" customFormat="1" ht="15" customHeight="1">
      <c r="A63" s="157" t="s">
        <v>536</v>
      </c>
      <c r="B63" s="343"/>
      <c r="C63" s="206"/>
    </row>
    <row r="64" spans="1:3" s="122" customFormat="1" ht="15" customHeight="1">
      <c r="A64" s="157" t="s">
        <v>571</v>
      </c>
      <c r="B64" s="343"/>
      <c r="C64" s="206"/>
    </row>
    <row r="65" spans="1:3" s="122" customFormat="1" ht="15" customHeight="1">
      <c r="A65" s="157" t="s">
        <v>572</v>
      </c>
      <c r="B65" s="343"/>
      <c r="C65" s="206"/>
    </row>
    <row r="66" spans="1:3" s="122" customFormat="1" ht="15" customHeight="1">
      <c r="A66" s="157" t="s">
        <v>573</v>
      </c>
      <c r="B66" s="343"/>
      <c r="C66" s="206"/>
    </row>
    <row r="67" spans="1:3" s="122" customFormat="1" ht="15" customHeight="1">
      <c r="A67" s="157" t="s">
        <v>574</v>
      </c>
      <c r="B67" s="343">
        <v>51</v>
      </c>
      <c r="C67" s="206"/>
    </row>
    <row r="68" spans="1:3" s="122" customFormat="1" ht="15" customHeight="1">
      <c r="A68" s="157" t="s">
        <v>575</v>
      </c>
      <c r="B68" s="343"/>
      <c r="C68" s="206"/>
    </row>
    <row r="69" spans="1:3" s="122" customFormat="1" ht="15" customHeight="1">
      <c r="A69" s="157" t="s">
        <v>542</v>
      </c>
      <c r="B69" s="343">
        <v>120</v>
      </c>
      <c r="C69" s="206"/>
    </row>
    <row r="70" spans="1:3" s="122" customFormat="1" ht="15" customHeight="1">
      <c r="A70" s="157" t="s">
        <v>576</v>
      </c>
      <c r="B70" s="343"/>
      <c r="C70" s="206"/>
    </row>
    <row r="71" spans="1:3" s="128" customFormat="1" ht="15" customHeight="1">
      <c r="A71" s="151" t="s">
        <v>577</v>
      </c>
      <c r="B71" s="342">
        <f>SUM(B72:B82)</f>
        <v>2255</v>
      </c>
      <c r="C71" s="206">
        <f>SUM(C72:C82)</f>
        <v>0</v>
      </c>
    </row>
    <row r="72" spans="1:3" s="122" customFormat="1" ht="15" customHeight="1">
      <c r="A72" s="157" t="s">
        <v>534</v>
      </c>
      <c r="B72" s="343">
        <v>2255</v>
      </c>
      <c r="C72" s="206"/>
    </row>
    <row r="73" spans="1:3" s="122" customFormat="1" ht="15" customHeight="1">
      <c r="A73" s="157" t="s">
        <v>535</v>
      </c>
      <c r="B73" s="343"/>
      <c r="C73" s="206"/>
    </row>
    <row r="74" spans="1:3" s="122" customFormat="1" ht="15" customHeight="1">
      <c r="A74" s="157" t="s">
        <v>536</v>
      </c>
      <c r="B74" s="343"/>
      <c r="C74" s="206"/>
    </row>
    <row r="75" spans="1:3" s="122" customFormat="1" ht="15" customHeight="1">
      <c r="A75" s="157" t="s">
        <v>578</v>
      </c>
      <c r="B75" s="343"/>
      <c r="C75" s="206"/>
    </row>
    <row r="76" spans="1:3" s="122" customFormat="1" ht="15" customHeight="1">
      <c r="A76" s="157" t="s">
        <v>1538</v>
      </c>
      <c r="B76" s="343"/>
      <c r="C76" s="206"/>
    </row>
    <row r="77" spans="1:3" s="122" customFormat="1" ht="15" customHeight="1">
      <c r="A77" s="157" t="s">
        <v>580</v>
      </c>
      <c r="B77" s="343"/>
      <c r="C77" s="206"/>
    </row>
    <row r="78" spans="1:3" s="122" customFormat="1" ht="15" customHeight="1">
      <c r="A78" s="157" t="s">
        <v>581</v>
      </c>
      <c r="B78" s="343"/>
      <c r="C78" s="206"/>
    </row>
    <row r="79" spans="1:3" s="122" customFormat="1" ht="15" customHeight="1">
      <c r="A79" s="157" t="s">
        <v>582</v>
      </c>
      <c r="B79" s="343"/>
      <c r="C79" s="206"/>
    </row>
    <row r="80" spans="1:3" s="122" customFormat="1" ht="15" customHeight="1">
      <c r="A80" s="157" t="s">
        <v>574</v>
      </c>
      <c r="B80" s="343"/>
      <c r="C80" s="206"/>
    </row>
    <row r="81" spans="1:3" s="122" customFormat="1" ht="15" customHeight="1">
      <c r="A81" s="157" t="s">
        <v>542</v>
      </c>
      <c r="B81" s="343"/>
      <c r="C81" s="206"/>
    </row>
    <row r="82" spans="1:3" s="122" customFormat="1" ht="15" customHeight="1">
      <c r="A82" s="157" t="s">
        <v>583</v>
      </c>
      <c r="B82" s="343"/>
      <c r="C82" s="206"/>
    </row>
    <row r="83" spans="1:3" s="128" customFormat="1" ht="15" customHeight="1">
      <c r="A83" s="151" t="s">
        <v>584</v>
      </c>
      <c r="B83" s="342">
        <f>SUM(B84:B91)</f>
        <v>287</v>
      </c>
      <c r="C83" s="206">
        <f>SUM(C84:C91)</f>
        <v>0</v>
      </c>
    </row>
    <row r="84" spans="1:3" s="122" customFormat="1" ht="15" customHeight="1">
      <c r="A84" s="157" t="s">
        <v>534</v>
      </c>
      <c r="B84" s="343">
        <v>112</v>
      </c>
      <c r="C84" s="206"/>
    </row>
    <row r="85" spans="1:3" s="122" customFormat="1" ht="15" customHeight="1">
      <c r="A85" s="157" t="s">
        <v>535</v>
      </c>
      <c r="B85" s="343"/>
      <c r="C85" s="206"/>
    </row>
    <row r="86" spans="1:3" s="122" customFormat="1" ht="15" customHeight="1">
      <c r="A86" s="157" t="s">
        <v>536</v>
      </c>
      <c r="B86" s="343"/>
      <c r="C86" s="206"/>
    </row>
    <row r="87" spans="1:3" s="122" customFormat="1" ht="15" customHeight="1">
      <c r="A87" s="157" t="s">
        <v>585</v>
      </c>
      <c r="B87" s="343">
        <v>175</v>
      </c>
      <c r="C87" s="206"/>
    </row>
    <row r="88" spans="1:3" s="122" customFormat="1" ht="15" customHeight="1">
      <c r="A88" s="157" t="s">
        <v>586</v>
      </c>
      <c r="B88" s="343"/>
      <c r="C88" s="206"/>
    </row>
    <row r="89" spans="1:3" s="122" customFormat="1" ht="15" customHeight="1">
      <c r="A89" s="157" t="s">
        <v>574</v>
      </c>
      <c r="B89" s="343"/>
      <c r="C89" s="206"/>
    </row>
    <row r="90" spans="1:3" s="122" customFormat="1" ht="15" customHeight="1">
      <c r="A90" s="157" t="s">
        <v>542</v>
      </c>
      <c r="B90" s="343"/>
      <c r="C90" s="206"/>
    </row>
    <row r="91" spans="1:3" s="122" customFormat="1" ht="15" customHeight="1">
      <c r="A91" s="157" t="s">
        <v>587</v>
      </c>
      <c r="B91" s="343"/>
      <c r="C91" s="206"/>
    </row>
    <row r="92" spans="1:3" s="128" customFormat="1" ht="15" customHeight="1">
      <c r="A92" s="151" t="s">
        <v>588</v>
      </c>
      <c r="B92" s="343">
        <f>SUM(B93:B104)</f>
        <v>0</v>
      </c>
      <c r="C92" s="206">
        <f>SUM(C93:C104)</f>
        <v>0</v>
      </c>
    </row>
    <row r="93" spans="1:3" s="122" customFormat="1" ht="15" customHeight="1">
      <c r="A93" s="157" t="s">
        <v>534</v>
      </c>
      <c r="B93" s="343"/>
      <c r="C93" s="206"/>
    </row>
    <row r="94" spans="1:3" s="122" customFormat="1" ht="15" customHeight="1">
      <c r="A94" s="157" t="s">
        <v>535</v>
      </c>
      <c r="B94" s="343"/>
      <c r="C94" s="206"/>
    </row>
    <row r="95" spans="1:3" s="122" customFormat="1" ht="15" customHeight="1">
      <c r="A95" s="157" t="s">
        <v>536</v>
      </c>
      <c r="B95" s="343"/>
      <c r="C95" s="206"/>
    </row>
    <row r="96" spans="1:3" s="122" customFormat="1" ht="15" customHeight="1">
      <c r="A96" s="157" t="s">
        <v>589</v>
      </c>
      <c r="B96" s="343"/>
      <c r="C96" s="206"/>
    </row>
    <row r="97" spans="1:3" s="122" customFormat="1" ht="15" customHeight="1">
      <c r="A97" s="157" t="s">
        <v>1329</v>
      </c>
      <c r="B97" s="343"/>
      <c r="C97" s="206"/>
    </row>
    <row r="98" spans="1:3" s="122" customFormat="1" ht="15" customHeight="1">
      <c r="A98" s="157" t="s">
        <v>574</v>
      </c>
      <c r="B98" s="343"/>
      <c r="C98" s="206"/>
    </row>
    <row r="99" spans="1:3" s="122" customFormat="1" ht="15" customHeight="1">
      <c r="A99" s="157" t="s">
        <v>1330</v>
      </c>
      <c r="B99" s="343"/>
      <c r="C99" s="206"/>
    </row>
    <row r="100" spans="1:3" s="122" customFormat="1" ht="15" customHeight="1">
      <c r="A100" s="157" t="s">
        <v>1331</v>
      </c>
      <c r="B100" s="343"/>
      <c r="C100" s="206"/>
    </row>
    <row r="101" spans="1:3" s="122" customFormat="1" ht="15" customHeight="1">
      <c r="A101" s="157" t="s">
        <v>1332</v>
      </c>
      <c r="B101" s="343"/>
      <c r="C101" s="206"/>
    </row>
    <row r="102" spans="1:3" s="128" customFormat="1" ht="15" customHeight="1">
      <c r="A102" s="157" t="s">
        <v>1333</v>
      </c>
      <c r="B102" s="343"/>
      <c r="C102" s="206"/>
    </row>
    <row r="103" spans="1:3" s="122" customFormat="1" ht="15" customHeight="1">
      <c r="A103" s="157" t="s">
        <v>542</v>
      </c>
      <c r="B103" s="343"/>
      <c r="C103" s="206"/>
    </row>
    <row r="104" spans="1:3" s="122" customFormat="1" ht="15" customHeight="1">
      <c r="A104" s="157" t="s">
        <v>590</v>
      </c>
      <c r="B104" s="343"/>
      <c r="C104" s="206"/>
    </row>
    <row r="105" spans="1:3" s="122" customFormat="1" ht="15" customHeight="1">
      <c r="A105" s="151" t="s">
        <v>591</v>
      </c>
      <c r="B105" s="342">
        <f>SUM(B106:B114)</f>
        <v>1288</v>
      </c>
      <c r="C105" s="206">
        <f>SUM(C106:C114)</f>
        <v>0</v>
      </c>
    </row>
    <row r="106" spans="1:3" s="122" customFormat="1" ht="15" customHeight="1">
      <c r="A106" s="157" t="s">
        <v>534</v>
      </c>
      <c r="B106" s="343">
        <v>754</v>
      </c>
      <c r="C106" s="206"/>
    </row>
    <row r="107" spans="1:3" s="122" customFormat="1" ht="15" customHeight="1">
      <c r="A107" s="157" t="s">
        <v>535</v>
      </c>
      <c r="B107" s="343">
        <v>319</v>
      </c>
      <c r="C107" s="206"/>
    </row>
    <row r="108" spans="1:3" s="122" customFormat="1" ht="15" customHeight="1">
      <c r="A108" s="157" t="s">
        <v>536</v>
      </c>
      <c r="B108" s="343">
        <v>202</v>
      </c>
      <c r="C108" s="206"/>
    </row>
    <row r="109" spans="1:3" s="122" customFormat="1" ht="15" customHeight="1">
      <c r="A109" s="157" t="s">
        <v>592</v>
      </c>
      <c r="B109" s="343"/>
      <c r="C109" s="206"/>
    </row>
    <row r="110" spans="1:3" s="122" customFormat="1" ht="15" customHeight="1">
      <c r="A110" s="157" t="s">
        <v>593</v>
      </c>
      <c r="B110" s="343"/>
      <c r="C110" s="206"/>
    </row>
    <row r="111" spans="1:3" s="122" customFormat="1" ht="15" customHeight="1">
      <c r="A111" s="157" t="s">
        <v>595</v>
      </c>
      <c r="B111" s="343"/>
      <c r="C111" s="206"/>
    </row>
    <row r="112" spans="1:3" s="122" customFormat="1" ht="15" customHeight="1">
      <c r="A112" s="157" t="s">
        <v>596</v>
      </c>
      <c r="B112" s="343"/>
      <c r="C112" s="206"/>
    </row>
    <row r="113" spans="1:3" s="122" customFormat="1" ht="15" customHeight="1">
      <c r="A113" s="157" t="s">
        <v>542</v>
      </c>
      <c r="B113" s="343">
        <v>13</v>
      </c>
      <c r="C113" s="206"/>
    </row>
    <row r="114" spans="1:3" s="122" customFormat="1" ht="15" customHeight="1">
      <c r="A114" s="157" t="s">
        <v>1075</v>
      </c>
      <c r="B114" s="343"/>
      <c r="C114" s="206"/>
    </row>
    <row r="115" spans="1:3" s="122" customFormat="1" ht="15" customHeight="1">
      <c r="A115" s="151" t="s">
        <v>597</v>
      </c>
      <c r="B115" s="342">
        <f>SUM(B116:B123)</f>
        <v>994</v>
      </c>
      <c r="C115" s="206">
        <f>SUM(C116:C123)</f>
        <v>0</v>
      </c>
    </row>
    <row r="116" spans="1:3" s="122" customFormat="1" ht="15" customHeight="1">
      <c r="A116" s="157" t="s">
        <v>534</v>
      </c>
      <c r="B116" s="343">
        <v>620</v>
      </c>
      <c r="C116" s="206"/>
    </row>
    <row r="117" spans="1:3" s="128" customFormat="1" ht="15" customHeight="1">
      <c r="A117" s="157" t="s">
        <v>535</v>
      </c>
      <c r="B117" s="343">
        <v>281</v>
      </c>
      <c r="C117" s="206"/>
    </row>
    <row r="118" spans="1:3" s="122" customFormat="1" ht="15" customHeight="1">
      <c r="A118" s="157" t="s">
        <v>536</v>
      </c>
      <c r="B118" s="343"/>
      <c r="C118" s="206"/>
    </row>
    <row r="119" spans="1:3" s="122" customFormat="1" ht="15" customHeight="1">
      <c r="A119" s="157" t="s">
        <v>598</v>
      </c>
      <c r="B119" s="343"/>
      <c r="C119" s="206"/>
    </row>
    <row r="120" spans="1:3" s="122" customFormat="1" ht="15" customHeight="1">
      <c r="A120" s="157" t="s">
        <v>599</v>
      </c>
      <c r="B120" s="343"/>
      <c r="C120" s="206"/>
    </row>
    <row r="121" spans="1:3" s="122" customFormat="1" ht="15" customHeight="1">
      <c r="A121" s="157" t="s">
        <v>1539</v>
      </c>
      <c r="B121" s="343"/>
      <c r="C121" s="206"/>
    </row>
    <row r="122" spans="1:3" s="122" customFormat="1" ht="15" customHeight="1">
      <c r="A122" s="157" t="s">
        <v>542</v>
      </c>
      <c r="B122" s="343">
        <v>93</v>
      </c>
      <c r="C122" s="206"/>
    </row>
    <row r="123" spans="1:3" s="122" customFormat="1" ht="15" customHeight="1">
      <c r="A123" s="157" t="s">
        <v>601</v>
      </c>
      <c r="B123" s="343"/>
      <c r="C123" s="206"/>
    </row>
    <row r="124" spans="1:3" s="122" customFormat="1" ht="15" customHeight="1">
      <c r="A124" s="151" t="s">
        <v>602</v>
      </c>
      <c r="B124" s="342">
        <f>SUM(B125:B134)</f>
        <v>830</v>
      </c>
      <c r="C124" s="206">
        <f>SUM(C125:C134)</f>
        <v>0</v>
      </c>
    </row>
    <row r="125" spans="1:3" s="122" customFormat="1" ht="15" customHeight="1">
      <c r="A125" s="157" t="s">
        <v>534</v>
      </c>
      <c r="B125" s="343">
        <v>311</v>
      </c>
      <c r="C125" s="206"/>
    </row>
    <row r="126" spans="1:3" s="128" customFormat="1" ht="15" customHeight="1">
      <c r="A126" s="157" t="s">
        <v>535</v>
      </c>
      <c r="B126" s="343"/>
      <c r="C126" s="206"/>
    </row>
    <row r="127" spans="1:3" s="122" customFormat="1" ht="15" customHeight="1">
      <c r="A127" s="157" t="s">
        <v>536</v>
      </c>
      <c r="B127" s="343"/>
      <c r="C127" s="206"/>
    </row>
    <row r="128" spans="1:3" s="122" customFormat="1" ht="15" customHeight="1">
      <c r="A128" s="157" t="s">
        <v>603</v>
      </c>
      <c r="B128" s="343"/>
      <c r="C128" s="206"/>
    </row>
    <row r="129" spans="1:3" s="122" customFormat="1" ht="15" customHeight="1">
      <c r="A129" s="157" t="s">
        <v>604</v>
      </c>
      <c r="B129" s="343"/>
      <c r="C129" s="206"/>
    </row>
    <row r="130" spans="1:3" s="122" customFormat="1" ht="15" customHeight="1">
      <c r="A130" s="157" t="s">
        <v>605</v>
      </c>
      <c r="B130" s="343"/>
      <c r="C130" s="206"/>
    </row>
    <row r="131" spans="1:3" s="122" customFormat="1" ht="15" customHeight="1">
      <c r="A131" s="157" t="s">
        <v>606</v>
      </c>
      <c r="B131" s="343"/>
      <c r="C131" s="206"/>
    </row>
    <row r="132" spans="1:3" s="122" customFormat="1" ht="15" customHeight="1">
      <c r="A132" s="157" t="s">
        <v>607</v>
      </c>
      <c r="B132" s="343"/>
      <c r="C132" s="206"/>
    </row>
    <row r="133" spans="1:3" s="122" customFormat="1" ht="15" customHeight="1">
      <c r="A133" s="157" t="s">
        <v>542</v>
      </c>
      <c r="B133" s="343">
        <v>486</v>
      </c>
      <c r="C133" s="206"/>
    </row>
    <row r="134" spans="1:3" s="122" customFormat="1" ht="15" customHeight="1">
      <c r="A134" s="157" t="s">
        <v>608</v>
      </c>
      <c r="B134" s="343">
        <v>33</v>
      </c>
      <c r="C134" s="206"/>
    </row>
    <row r="135" spans="1:3" s="122" customFormat="1" ht="15" customHeight="1">
      <c r="A135" s="151" t="s">
        <v>609</v>
      </c>
      <c r="B135" s="343">
        <f>SUM(B136:B147)</f>
        <v>0</v>
      </c>
      <c r="C135" s="206">
        <f>SUM(C136:C147)</f>
        <v>0</v>
      </c>
    </row>
    <row r="136" spans="1:3" s="122" customFormat="1" ht="15" customHeight="1">
      <c r="A136" s="157" t="s">
        <v>534</v>
      </c>
      <c r="B136" s="343"/>
      <c r="C136" s="206"/>
    </row>
    <row r="137" spans="1:3" s="128" customFormat="1" ht="15" customHeight="1">
      <c r="A137" s="157" t="s">
        <v>535</v>
      </c>
      <c r="B137" s="343"/>
      <c r="C137" s="206"/>
    </row>
    <row r="138" spans="1:3" s="122" customFormat="1" ht="15" customHeight="1">
      <c r="A138" s="157" t="s">
        <v>536</v>
      </c>
      <c r="B138" s="343"/>
      <c r="C138" s="206"/>
    </row>
    <row r="139" spans="1:3" s="122" customFormat="1" ht="15" customHeight="1">
      <c r="A139" s="157" t="s">
        <v>610</v>
      </c>
      <c r="B139" s="343"/>
      <c r="C139" s="206"/>
    </row>
    <row r="140" spans="1:3" s="122" customFormat="1" ht="15" customHeight="1">
      <c r="A140" s="157" t="s">
        <v>611</v>
      </c>
      <c r="B140" s="343"/>
      <c r="C140" s="206"/>
    </row>
    <row r="141" spans="1:3" s="122" customFormat="1" ht="15" customHeight="1">
      <c r="A141" s="157" t="s">
        <v>612</v>
      </c>
      <c r="B141" s="343"/>
      <c r="C141" s="206"/>
    </row>
    <row r="142" spans="1:3" s="122" customFormat="1" ht="15" customHeight="1">
      <c r="A142" s="157" t="s">
        <v>614</v>
      </c>
      <c r="B142" s="343"/>
      <c r="C142" s="206"/>
    </row>
    <row r="143" spans="1:3" s="122" customFormat="1" ht="15" customHeight="1">
      <c r="A143" s="157" t="s">
        <v>615</v>
      </c>
      <c r="B143" s="343"/>
      <c r="C143" s="206"/>
    </row>
    <row r="144" spans="1:3" s="122" customFormat="1" ht="15" customHeight="1">
      <c r="A144" s="157" t="s">
        <v>1334</v>
      </c>
      <c r="B144" s="343"/>
      <c r="C144" s="206"/>
    </row>
    <row r="145" spans="1:3" s="122" customFormat="1" ht="15" customHeight="1">
      <c r="A145" s="157" t="s">
        <v>1335</v>
      </c>
      <c r="B145" s="343"/>
      <c r="C145" s="206"/>
    </row>
    <row r="146" spans="1:3" s="122" customFormat="1" ht="15" customHeight="1">
      <c r="A146" s="157" t="s">
        <v>542</v>
      </c>
      <c r="B146" s="343"/>
      <c r="C146" s="206"/>
    </row>
    <row r="147" spans="1:3" s="122" customFormat="1" ht="15" customHeight="1">
      <c r="A147" s="157" t="s">
        <v>616</v>
      </c>
      <c r="B147" s="343"/>
      <c r="C147" s="206"/>
    </row>
    <row r="148" spans="1:3" s="128" customFormat="1" ht="15" customHeight="1">
      <c r="A148" s="151" t="s">
        <v>619</v>
      </c>
      <c r="B148" s="342">
        <f>SUM(B149:B154)</f>
        <v>13</v>
      </c>
      <c r="C148" s="206">
        <f>SUM(C149:C154)</f>
        <v>0</v>
      </c>
    </row>
    <row r="149" spans="1:3" s="122" customFormat="1" ht="15" customHeight="1">
      <c r="A149" s="157" t="s">
        <v>534</v>
      </c>
      <c r="B149" s="343"/>
      <c r="C149" s="206"/>
    </row>
    <row r="150" spans="1:3" s="122" customFormat="1" ht="15" customHeight="1">
      <c r="A150" s="157" t="s">
        <v>535</v>
      </c>
      <c r="B150" s="343"/>
      <c r="C150" s="206"/>
    </row>
    <row r="151" spans="1:3" s="122" customFormat="1" ht="15" customHeight="1">
      <c r="A151" s="157" t="s">
        <v>536</v>
      </c>
      <c r="B151" s="343"/>
      <c r="C151" s="206"/>
    </row>
    <row r="152" spans="1:3" s="122" customFormat="1" ht="15" customHeight="1">
      <c r="A152" s="157" t="s">
        <v>620</v>
      </c>
      <c r="B152" s="343">
        <v>13</v>
      </c>
      <c r="C152" s="206"/>
    </row>
    <row r="153" spans="1:3" s="122" customFormat="1" ht="15" customHeight="1">
      <c r="A153" s="157" t="s">
        <v>542</v>
      </c>
      <c r="B153" s="343"/>
      <c r="C153" s="206"/>
    </row>
    <row r="154" spans="1:3" s="122" customFormat="1" ht="15" customHeight="1">
      <c r="A154" s="157" t="s">
        <v>621</v>
      </c>
      <c r="B154" s="343"/>
      <c r="C154" s="206"/>
    </row>
    <row r="155" spans="1:3" s="122" customFormat="1" ht="15" customHeight="1">
      <c r="A155" s="151" t="s">
        <v>1336</v>
      </c>
      <c r="B155" s="343">
        <f>SUM(B156:B162)</f>
        <v>0</v>
      </c>
      <c r="C155" s="206">
        <f>SUM(C156:C162)</f>
        <v>0</v>
      </c>
    </row>
    <row r="156" spans="1:3" s="122" customFormat="1" ht="15" customHeight="1">
      <c r="A156" s="157" t="s">
        <v>534</v>
      </c>
      <c r="B156" s="343"/>
      <c r="C156" s="206"/>
    </row>
    <row r="157" spans="1:3" s="122" customFormat="1" ht="15" customHeight="1">
      <c r="A157" s="157" t="s">
        <v>535</v>
      </c>
      <c r="B157" s="343"/>
      <c r="C157" s="206"/>
    </row>
    <row r="158" spans="1:3" s="128" customFormat="1" ht="15" customHeight="1">
      <c r="A158" s="157" t="s">
        <v>536</v>
      </c>
      <c r="B158" s="343"/>
      <c r="C158" s="206"/>
    </row>
    <row r="159" spans="1:3" s="122" customFormat="1" ht="15" customHeight="1">
      <c r="A159" s="157" t="s">
        <v>622</v>
      </c>
      <c r="B159" s="343"/>
      <c r="C159" s="206"/>
    </row>
    <row r="160" spans="1:3" s="122" customFormat="1" ht="15" customHeight="1">
      <c r="A160" s="157" t="s">
        <v>623</v>
      </c>
      <c r="B160" s="343"/>
      <c r="C160" s="206"/>
    </row>
    <row r="161" spans="1:3" s="122" customFormat="1" ht="15" customHeight="1">
      <c r="A161" s="157" t="s">
        <v>542</v>
      </c>
      <c r="B161" s="343"/>
      <c r="C161" s="206"/>
    </row>
    <row r="162" spans="1:3" s="122" customFormat="1" ht="15" customHeight="1">
      <c r="A162" s="157" t="s">
        <v>1337</v>
      </c>
      <c r="B162" s="343"/>
      <c r="C162" s="206"/>
    </row>
    <row r="163" spans="1:3" s="122" customFormat="1" ht="15" customHeight="1">
      <c r="A163" s="151" t="s">
        <v>625</v>
      </c>
      <c r="B163" s="342">
        <f>SUM(B164:B168)</f>
        <v>222</v>
      </c>
      <c r="C163" s="206">
        <f>SUM(C164:C168)</f>
        <v>0</v>
      </c>
    </row>
    <row r="164" spans="1:3" s="122" customFormat="1" ht="15" customHeight="1">
      <c r="A164" s="157" t="s">
        <v>534</v>
      </c>
      <c r="B164" s="343">
        <v>111</v>
      </c>
      <c r="C164" s="206"/>
    </row>
    <row r="165" spans="1:3" s="122" customFormat="1" ht="15" customHeight="1">
      <c r="A165" s="157" t="s">
        <v>535</v>
      </c>
      <c r="B165" s="343">
        <v>81</v>
      </c>
      <c r="C165" s="206"/>
    </row>
    <row r="166" spans="1:3" s="122" customFormat="1" ht="15" customHeight="1">
      <c r="A166" s="157" t="s">
        <v>536</v>
      </c>
      <c r="B166" s="343"/>
      <c r="C166" s="206"/>
    </row>
    <row r="167" spans="1:3" s="122" customFormat="1" ht="15" customHeight="1">
      <c r="A167" s="157" t="s">
        <v>626</v>
      </c>
      <c r="B167" s="343"/>
      <c r="C167" s="206"/>
    </row>
    <row r="168" spans="1:3" s="122" customFormat="1" ht="15" customHeight="1">
      <c r="A168" s="157" t="s">
        <v>627</v>
      </c>
      <c r="B168" s="343">
        <v>30</v>
      </c>
      <c r="C168" s="206"/>
    </row>
    <row r="169" spans="1:3" s="122" customFormat="1" ht="15" customHeight="1">
      <c r="A169" s="151" t="s">
        <v>628</v>
      </c>
      <c r="B169" s="342">
        <f>SUM(B170:B175)</f>
        <v>75</v>
      </c>
      <c r="C169" s="206">
        <f>SUM(C170:C175)</f>
        <v>0</v>
      </c>
    </row>
    <row r="170" spans="1:3" s="122" customFormat="1" ht="15" customHeight="1">
      <c r="A170" s="157" t="s">
        <v>534</v>
      </c>
      <c r="B170" s="343">
        <v>67</v>
      </c>
      <c r="C170" s="206"/>
    </row>
    <row r="171" spans="1:3" s="128" customFormat="1" ht="15" customHeight="1">
      <c r="A171" s="157" t="s">
        <v>535</v>
      </c>
      <c r="B171" s="343">
        <v>8</v>
      </c>
      <c r="C171" s="206"/>
    </row>
    <row r="172" spans="1:3" s="122" customFormat="1" ht="15" customHeight="1">
      <c r="A172" s="157" t="s">
        <v>536</v>
      </c>
      <c r="B172" s="343"/>
      <c r="C172" s="206"/>
    </row>
    <row r="173" spans="1:3" s="122" customFormat="1" ht="15" customHeight="1">
      <c r="A173" s="157" t="s">
        <v>547</v>
      </c>
      <c r="B173" s="343"/>
      <c r="C173" s="206"/>
    </row>
    <row r="174" spans="1:3" s="122" customFormat="1" ht="15" customHeight="1">
      <c r="A174" s="157" t="s">
        <v>542</v>
      </c>
      <c r="B174" s="343"/>
      <c r="C174" s="206"/>
    </row>
    <row r="175" spans="1:3" s="122" customFormat="1" ht="15" customHeight="1">
      <c r="A175" s="157" t="s">
        <v>629</v>
      </c>
      <c r="B175" s="343"/>
      <c r="C175" s="206"/>
    </row>
    <row r="176" spans="1:3" s="122" customFormat="1" ht="15" customHeight="1">
      <c r="A176" s="151" t="s">
        <v>630</v>
      </c>
      <c r="B176" s="342">
        <f>SUM(B177:B182)</f>
        <v>502</v>
      </c>
      <c r="C176" s="206">
        <f>SUM(C177:C182)</f>
        <v>0</v>
      </c>
    </row>
    <row r="177" spans="1:3" s="122" customFormat="1" ht="15" customHeight="1">
      <c r="A177" s="157" t="s">
        <v>534</v>
      </c>
      <c r="B177" s="343">
        <v>347</v>
      </c>
      <c r="C177" s="206"/>
    </row>
    <row r="178" spans="1:3" s="128" customFormat="1" ht="15" customHeight="1">
      <c r="A178" s="157" t="s">
        <v>535</v>
      </c>
      <c r="B178" s="343">
        <v>121</v>
      </c>
      <c r="C178" s="206"/>
    </row>
    <row r="179" spans="1:3" s="122" customFormat="1" ht="15" customHeight="1">
      <c r="A179" s="157" t="s">
        <v>536</v>
      </c>
      <c r="B179" s="343"/>
      <c r="C179" s="206"/>
    </row>
    <row r="180" spans="1:3" s="122" customFormat="1" ht="15" customHeight="1">
      <c r="A180" s="157" t="s">
        <v>1338</v>
      </c>
      <c r="B180" s="343"/>
      <c r="C180" s="206"/>
    </row>
    <row r="181" spans="1:3" s="122" customFormat="1" ht="15" customHeight="1">
      <c r="A181" s="157" t="s">
        <v>542</v>
      </c>
      <c r="B181" s="343">
        <v>26</v>
      </c>
      <c r="C181" s="206"/>
    </row>
    <row r="182" spans="1:3" s="122" customFormat="1" ht="15" customHeight="1">
      <c r="A182" s="157" t="s">
        <v>631</v>
      </c>
      <c r="B182" s="343">
        <v>8</v>
      </c>
      <c r="C182" s="206"/>
    </row>
    <row r="183" spans="1:3" s="122" customFormat="1" ht="15" customHeight="1">
      <c r="A183" s="151" t="s">
        <v>1251</v>
      </c>
      <c r="B183" s="342">
        <f>SUM(B184:B189)</f>
        <v>685</v>
      </c>
      <c r="C183" s="206">
        <f>SUM(C184:C189)</f>
        <v>0</v>
      </c>
    </row>
    <row r="184" spans="1:3" s="122" customFormat="1" ht="15" customHeight="1">
      <c r="A184" s="157" t="s">
        <v>534</v>
      </c>
      <c r="B184" s="343">
        <v>381</v>
      </c>
      <c r="C184" s="206"/>
    </row>
    <row r="185" spans="1:3" s="128" customFormat="1" ht="15" customHeight="1">
      <c r="A185" s="157" t="s">
        <v>535</v>
      </c>
      <c r="B185" s="343">
        <v>238</v>
      </c>
      <c r="C185" s="206"/>
    </row>
    <row r="186" spans="1:3" s="122" customFormat="1" ht="15" customHeight="1">
      <c r="A186" s="157" t="s">
        <v>536</v>
      </c>
      <c r="B186" s="343"/>
      <c r="C186" s="206"/>
    </row>
    <row r="187" spans="1:3" s="122" customFormat="1" ht="15" customHeight="1">
      <c r="A187" s="157" t="s">
        <v>632</v>
      </c>
      <c r="B187" s="343"/>
      <c r="C187" s="206"/>
    </row>
    <row r="188" spans="1:3" s="122" customFormat="1" ht="15" customHeight="1">
      <c r="A188" s="157" t="s">
        <v>542</v>
      </c>
      <c r="B188" s="343">
        <v>66</v>
      </c>
      <c r="C188" s="206"/>
    </row>
    <row r="189" spans="1:3" s="122" customFormat="1" ht="15" customHeight="1">
      <c r="A189" s="157" t="s">
        <v>1252</v>
      </c>
      <c r="B189" s="343"/>
      <c r="C189" s="206"/>
    </row>
    <row r="190" spans="1:3" s="122" customFormat="1" ht="15" customHeight="1">
      <c r="A190" s="151" t="s">
        <v>633</v>
      </c>
      <c r="B190" s="342">
        <f>SUM(B191:B196)</f>
        <v>985</v>
      </c>
      <c r="C190" s="206">
        <f>SUM(C191:C196)</f>
        <v>0</v>
      </c>
    </row>
    <row r="191" spans="1:3" s="122" customFormat="1" ht="15" customHeight="1">
      <c r="A191" s="157" t="s">
        <v>534</v>
      </c>
      <c r="B191" s="343">
        <v>258</v>
      </c>
      <c r="C191" s="206"/>
    </row>
    <row r="192" spans="1:3" s="122" customFormat="1" ht="15" customHeight="1">
      <c r="A192" s="157" t="s">
        <v>535</v>
      </c>
      <c r="B192" s="343">
        <v>669</v>
      </c>
      <c r="C192" s="206"/>
    </row>
    <row r="193" spans="1:3" s="122" customFormat="1" ht="15" customHeight="1">
      <c r="A193" s="157" t="s">
        <v>536</v>
      </c>
      <c r="B193" s="343"/>
      <c r="C193" s="206"/>
    </row>
    <row r="194" spans="1:3" s="128" customFormat="1" ht="15" customHeight="1">
      <c r="A194" s="157" t="s">
        <v>1339</v>
      </c>
      <c r="B194" s="343"/>
      <c r="C194" s="206"/>
    </row>
    <row r="195" spans="1:3" s="122" customFormat="1" ht="15" customHeight="1">
      <c r="A195" s="157" t="s">
        <v>542</v>
      </c>
      <c r="B195" s="343">
        <v>58</v>
      </c>
      <c r="C195" s="206"/>
    </row>
    <row r="196" spans="1:3" s="122" customFormat="1" ht="15" customHeight="1">
      <c r="A196" s="157" t="s">
        <v>634</v>
      </c>
      <c r="B196" s="343"/>
      <c r="C196" s="206"/>
    </row>
    <row r="197" spans="1:3" s="122" customFormat="1" ht="15" customHeight="1">
      <c r="A197" s="151" t="s">
        <v>635</v>
      </c>
      <c r="B197" s="342">
        <f>SUM(B198:B203)</f>
        <v>562</v>
      </c>
      <c r="C197" s="206">
        <f>SUM(C198:C203)</f>
        <v>0</v>
      </c>
    </row>
    <row r="198" spans="1:3" s="122" customFormat="1" ht="15" customHeight="1">
      <c r="A198" s="157" t="s">
        <v>534</v>
      </c>
      <c r="B198" s="343">
        <v>110</v>
      </c>
      <c r="C198" s="206"/>
    </row>
    <row r="199" spans="1:3" s="122" customFormat="1" ht="15" customHeight="1">
      <c r="A199" s="157" t="s">
        <v>535</v>
      </c>
      <c r="B199" s="343">
        <v>373</v>
      </c>
      <c r="C199" s="206"/>
    </row>
    <row r="200" spans="1:3" s="128" customFormat="1" ht="15" customHeight="1">
      <c r="A200" s="157" t="s">
        <v>536</v>
      </c>
      <c r="B200" s="343"/>
      <c r="C200" s="206"/>
    </row>
    <row r="201" spans="1:3" s="128" customFormat="1" ht="15" customHeight="1">
      <c r="A201" s="157" t="s">
        <v>1540</v>
      </c>
      <c r="B201" s="343"/>
      <c r="C201" s="206"/>
    </row>
    <row r="202" spans="1:3" s="122" customFormat="1" ht="15" customHeight="1">
      <c r="A202" s="157" t="s">
        <v>542</v>
      </c>
      <c r="B202" s="343">
        <v>79</v>
      </c>
      <c r="C202" s="206"/>
    </row>
    <row r="203" spans="1:3" s="122" customFormat="1" ht="15" customHeight="1">
      <c r="A203" s="157" t="s">
        <v>636</v>
      </c>
      <c r="B203" s="343"/>
      <c r="C203" s="206"/>
    </row>
    <row r="204" spans="1:3" s="122" customFormat="1" ht="15" customHeight="1">
      <c r="A204" s="151" t="s">
        <v>637</v>
      </c>
      <c r="B204" s="342">
        <f>SUM(B205:B211)</f>
        <v>193</v>
      </c>
      <c r="C204" s="206">
        <f>SUM(C205:C211)</f>
        <v>0</v>
      </c>
    </row>
    <row r="205" spans="1:3" s="122" customFormat="1" ht="15" customHeight="1">
      <c r="A205" s="157" t="s">
        <v>534</v>
      </c>
      <c r="B205" s="343">
        <v>116</v>
      </c>
      <c r="C205" s="206"/>
    </row>
    <row r="206" spans="1:3" s="122" customFormat="1" ht="15" customHeight="1">
      <c r="A206" s="157" t="s">
        <v>535</v>
      </c>
      <c r="B206" s="343">
        <v>51</v>
      </c>
      <c r="C206" s="206"/>
    </row>
    <row r="207" spans="1:3" s="122" customFormat="1" ht="15" customHeight="1">
      <c r="A207" s="157" t="s">
        <v>536</v>
      </c>
      <c r="B207" s="343"/>
      <c r="C207" s="206"/>
    </row>
    <row r="208" spans="1:3" s="128" customFormat="1" ht="15" customHeight="1">
      <c r="A208" s="157" t="s">
        <v>1340</v>
      </c>
      <c r="B208" s="343"/>
      <c r="C208" s="206"/>
    </row>
    <row r="209" spans="1:3" s="122" customFormat="1" ht="15" customHeight="1">
      <c r="A209" s="157" t="s">
        <v>624</v>
      </c>
      <c r="B209" s="343"/>
      <c r="C209" s="206"/>
    </row>
    <row r="210" spans="1:3" s="122" customFormat="1" ht="15" customHeight="1">
      <c r="A210" s="157" t="s">
        <v>542</v>
      </c>
      <c r="B210" s="343">
        <v>13</v>
      </c>
      <c r="C210" s="206"/>
    </row>
    <row r="211" spans="1:3" s="122" customFormat="1" ht="15" customHeight="1">
      <c r="A211" s="157" t="s">
        <v>638</v>
      </c>
      <c r="B211" s="343">
        <v>13</v>
      </c>
      <c r="C211" s="206"/>
    </row>
    <row r="212" spans="1:3" s="122" customFormat="1" ht="15" customHeight="1">
      <c r="A212" s="151" t="s">
        <v>639</v>
      </c>
      <c r="B212" s="343">
        <f>SUM(B213:B217)</f>
        <v>0</v>
      </c>
      <c r="C212" s="206">
        <f>SUM(C213:C217)</f>
        <v>0</v>
      </c>
    </row>
    <row r="213" spans="1:3" s="122" customFormat="1" ht="15" customHeight="1">
      <c r="A213" s="157" t="s">
        <v>534</v>
      </c>
      <c r="B213" s="343"/>
      <c r="C213" s="206"/>
    </row>
    <row r="214" spans="1:3" s="122" customFormat="1" ht="15" customHeight="1">
      <c r="A214" s="157" t="s">
        <v>535</v>
      </c>
      <c r="B214" s="343"/>
      <c r="C214" s="206"/>
    </row>
    <row r="215" spans="1:3" s="122" customFormat="1" ht="15" customHeight="1">
      <c r="A215" s="157" t="s">
        <v>536</v>
      </c>
      <c r="B215" s="343"/>
      <c r="C215" s="206"/>
    </row>
    <row r="216" spans="1:3" s="128" customFormat="1" ht="15" customHeight="1">
      <c r="A216" s="157" t="s">
        <v>542</v>
      </c>
      <c r="B216" s="343"/>
      <c r="C216" s="206"/>
    </row>
    <row r="217" spans="1:3" s="122" customFormat="1" ht="15" customHeight="1">
      <c r="A217" s="157" t="s">
        <v>640</v>
      </c>
      <c r="B217" s="343"/>
      <c r="C217" s="206"/>
    </row>
    <row r="218" spans="1:3" s="122" customFormat="1" ht="15" customHeight="1">
      <c r="A218" s="151" t="s">
        <v>641</v>
      </c>
      <c r="B218" s="342">
        <f>SUM(B219:B223)</f>
        <v>864</v>
      </c>
      <c r="C218" s="206">
        <f>SUM(C219:C223)</f>
        <v>0</v>
      </c>
    </row>
    <row r="219" spans="1:3" s="122" customFormat="1" ht="15" customHeight="1">
      <c r="A219" s="157" t="s">
        <v>534</v>
      </c>
      <c r="B219" s="343">
        <v>268</v>
      </c>
      <c r="C219" s="206"/>
    </row>
    <row r="220" spans="1:3" s="122" customFormat="1" ht="15" customHeight="1">
      <c r="A220" s="157" t="s">
        <v>535</v>
      </c>
      <c r="B220" s="343">
        <v>339</v>
      </c>
      <c r="C220" s="206"/>
    </row>
    <row r="221" spans="1:3" s="122" customFormat="1" ht="15" customHeight="1">
      <c r="A221" s="157" t="s">
        <v>536</v>
      </c>
      <c r="B221" s="343"/>
      <c r="C221" s="206"/>
    </row>
    <row r="222" spans="1:3" s="122" customFormat="1" ht="15" customHeight="1">
      <c r="A222" s="157" t="s">
        <v>542</v>
      </c>
      <c r="B222" s="343">
        <v>111</v>
      </c>
      <c r="C222" s="206"/>
    </row>
    <row r="223" spans="1:3" s="128" customFormat="1" ht="15" customHeight="1">
      <c r="A223" s="157" t="s">
        <v>642</v>
      </c>
      <c r="B223" s="343">
        <v>146</v>
      </c>
      <c r="C223" s="206"/>
    </row>
    <row r="224" spans="1:3" s="122" customFormat="1" ht="15" customHeight="1">
      <c r="A224" s="151" t="s">
        <v>1341</v>
      </c>
      <c r="B224" s="342">
        <f>SUM(B225:B230)</f>
        <v>382</v>
      </c>
      <c r="C224" s="206">
        <f>SUM(C225:C230)</f>
        <v>0</v>
      </c>
    </row>
    <row r="225" spans="1:3" s="122" customFormat="1" ht="15" customHeight="1">
      <c r="A225" s="157" t="s">
        <v>534</v>
      </c>
      <c r="B225" s="343">
        <v>151</v>
      </c>
      <c r="C225" s="206"/>
    </row>
    <row r="226" spans="1:3" s="122" customFormat="1" ht="15" customHeight="1">
      <c r="A226" s="157" t="s">
        <v>535</v>
      </c>
      <c r="B226" s="343">
        <v>190</v>
      </c>
      <c r="C226" s="206"/>
    </row>
    <row r="227" spans="1:3" s="122" customFormat="1" ht="15" customHeight="1">
      <c r="A227" s="157" t="s">
        <v>536</v>
      </c>
      <c r="B227" s="343"/>
      <c r="C227" s="206"/>
    </row>
    <row r="228" spans="1:3" s="122" customFormat="1" ht="15" customHeight="1">
      <c r="A228" s="157" t="s">
        <v>1541</v>
      </c>
      <c r="B228" s="343"/>
      <c r="C228" s="206"/>
    </row>
    <row r="229" spans="1:3" s="122" customFormat="1" ht="15" customHeight="1">
      <c r="A229" s="157" t="s">
        <v>542</v>
      </c>
      <c r="B229" s="343">
        <v>41</v>
      </c>
      <c r="C229" s="206"/>
    </row>
    <row r="230" spans="1:3" s="128" customFormat="1" ht="15" customHeight="1">
      <c r="A230" s="157" t="s">
        <v>1342</v>
      </c>
      <c r="B230" s="343"/>
      <c r="C230" s="206"/>
    </row>
    <row r="231" spans="1:3" s="122" customFormat="1" ht="15" customHeight="1">
      <c r="A231" s="151" t="s">
        <v>1343</v>
      </c>
      <c r="B231" s="342">
        <f>SUM(B232:B245)</f>
        <v>1813</v>
      </c>
      <c r="C231" s="206">
        <f>SUM(C232:C245)</f>
        <v>0</v>
      </c>
    </row>
    <row r="232" spans="1:3" s="122" customFormat="1" ht="15" customHeight="1">
      <c r="A232" s="157" t="s">
        <v>534</v>
      </c>
      <c r="B232" s="343">
        <v>1514</v>
      </c>
      <c r="C232" s="206"/>
    </row>
    <row r="233" spans="1:3" s="122" customFormat="1" ht="15" customHeight="1">
      <c r="A233" s="157" t="s">
        <v>535</v>
      </c>
      <c r="B233" s="343"/>
      <c r="C233" s="206"/>
    </row>
    <row r="234" spans="1:3" s="122" customFormat="1" ht="15" customHeight="1">
      <c r="A234" s="157" t="s">
        <v>536</v>
      </c>
      <c r="B234" s="343"/>
      <c r="C234" s="206"/>
    </row>
    <row r="235" spans="1:3" s="122" customFormat="1" ht="15" customHeight="1">
      <c r="A235" s="157" t="s">
        <v>1542</v>
      </c>
      <c r="B235" s="343"/>
      <c r="C235" s="206"/>
    </row>
    <row r="236" spans="1:3" s="128" customFormat="1" ht="15" customHeight="1">
      <c r="A236" s="157" t="s">
        <v>1543</v>
      </c>
      <c r="B236" s="343">
        <v>19</v>
      </c>
      <c r="C236" s="206"/>
    </row>
    <row r="237" spans="1:3" s="122" customFormat="1" ht="15" customHeight="1">
      <c r="A237" s="157" t="s">
        <v>574</v>
      </c>
      <c r="B237" s="343">
        <v>14</v>
      </c>
      <c r="C237" s="206"/>
    </row>
    <row r="238" spans="1:3" s="122" customFormat="1" ht="15" customHeight="1">
      <c r="A238" s="157" t="s">
        <v>1544</v>
      </c>
      <c r="B238" s="343"/>
      <c r="C238" s="206"/>
    </row>
    <row r="239" spans="1:3" s="122" customFormat="1" ht="15" customHeight="1">
      <c r="A239" s="157" t="s">
        <v>1545</v>
      </c>
      <c r="B239" s="343"/>
      <c r="C239" s="206"/>
    </row>
    <row r="240" spans="1:3" s="122" customFormat="1" ht="15" customHeight="1">
      <c r="A240" s="157" t="s">
        <v>1546</v>
      </c>
      <c r="B240" s="343"/>
      <c r="C240" s="206"/>
    </row>
    <row r="241" spans="1:3" s="122" customFormat="1" ht="15" customHeight="1">
      <c r="A241" s="157" t="s">
        <v>905</v>
      </c>
      <c r="B241" s="343"/>
      <c r="C241" s="206"/>
    </row>
    <row r="242" spans="1:3" s="122" customFormat="1" ht="15" customHeight="1">
      <c r="A242" s="157" t="s">
        <v>1547</v>
      </c>
      <c r="B242" s="343">
        <v>45</v>
      </c>
      <c r="C242" s="206"/>
    </row>
    <row r="243" spans="1:3" s="122" customFormat="1" ht="15" customHeight="1">
      <c r="A243" s="157" t="s">
        <v>1548</v>
      </c>
      <c r="B243" s="343">
        <v>96</v>
      </c>
      <c r="C243" s="206"/>
    </row>
    <row r="244" spans="1:3" s="122" customFormat="1" ht="15" customHeight="1">
      <c r="A244" s="157" t="s">
        <v>542</v>
      </c>
      <c r="B244" s="343">
        <v>125</v>
      </c>
      <c r="C244" s="206"/>
    </row>
    <row r="245" spans="1:3" s="122" customFormat="1" ht="15" customHeight="1">
      <c r="A245" s="157" t="s">
        <v>1349</v>
      </c>
      <c r="B245" s="343"/>
      <c r="C245" s="206"/>
    </row>
    <row r="246" spans="1:3" s="128" customFormat="1" ht="15" customHeight="1">
      <c r="A246" s="151" t="s">
        <v>1350</v>
      </c>
      <c r="B246" s="343">
        <f>SUM(B247:B248)</f>
        <v>0</v>
      </c>
      <c r="C246" s="206">
        <f>SUM(C247:C248)</f>
        <v>0</v>
      </c>
    </row>
    <row r="247" spans="1:3" s="122" customFormat="1" ht="15" customHeight="1">
      <c r="A247" s="157" t="s">
        <v>643</v>
      </c>
      <c r="B247" s="343"/>
      <c r="C247" s="206"/>
    </row>
    <row r="248" spans="1:3" s="122" customFormat="1" ht="15" customHeight="1">
      <c r="A248" s="157" t="s">
        <v>1351</v>
      </c>
      <c r="B248" s="343"/>
      <c r="C248" s="206"/>
    </row>
    <row r="249" spans="1:3" s="122" customFormat="1" ht="15" customHeight="1">
      <c r="A249" s="151" t="s">
        <v>1031</v>
      </c>
      <c r="B249" s="343">
        <f>B250+B257+B260+B263+B269+B274+B276+B281+B287</f>
        <v>0</v>
      </c>
      <c r="C249" s="206">
        <f>C250+C257+C260+C263+C269+C274+C276+C281+C287</f>
        <v>0</v>
      </c>
    </row>
    <row r="250" spans="1:3" s="122" customFormat="1" ht="15" customHeight="1">
      <c r="A250" s="151" t="s">
        <v>959</v>
      </c>
      <c r="B250" s="343">
        <f>SUM(B251:B256)</f>
        <v>0</v>
      </c>
      <c r="C250" s="206">
        <f>SUM(C251:C256)</f>
        <v>0</v>
      </c>
    </row>
    <row r="251" spans="1:3" s="122" customFormat="1" ht="15" customHeight="1">
      <c r="A251" s="157" t="s">
        <v>534</v>
      </c>
      <c r="B251" s="343"/>
      <c r="C251" s="206"/>
    </row>
    <row r="252" spans="1:3" s="128" customFormat="1" ht="15" customHeight="1">
      <c r="A252" s="157" t="s">
        <v>535</v>
      </c>
      <c r="B252" s="343"/>
      <c r="C252" s="206"/>
    </row>
    <row r="253" spans="1:3" s="122" customFormat="1" ht="15" customHeight="1">
      <c r="A253" s="157" t="s">
        <v>536</v>
      </c>
      <c r="B253" s="343"/>
      <c r="C253" s="206"/>
    </row>
    <row r="254" spans="1:3" s="122" customFormat="1" ht="15" customHeight="1">
      <c r="A254" s="157" t="s">
        <v>632</v>
      </c>
      <c r="B254" s="343"/>
      <c r="C254" s="206"/>
    </row>
    <row r="255" spans="1:3" s="128" customFormat="1" ht="15" customHeight="1">
      <c r="A255" s="157" t="s">
        <v>542</v>
      </c>
      <c r="B255" s="343"/>
      <c r="C255" s="206"/>
    </row>
    <row r="256" spans="1:3" s="128" customFormat="1" ht="15" customHeight="1">
      <c r="A256" s="157" t="s">
        <v>960</v>
      </c>
      <c r="B256" s="343"/>
      <c r="C256" s="206"/>
    </row>
    <row r="257" spans="1:3" s="122" customFormat="1" ht="15" customHeight="1">
      <c r="A257" s="151" t="s">
        <v>961</v>
      </c>
      <c r="B257" s="343">
        <f>SUM(B258:B259)</f>
        <v>0</v>
      </c>
      <c r="C257" s="206">
        <f>SUM(C258:C259)</f>
        <v>0</v>
      </c>
    </row>
    <row r="258" spans="1:3" s="122" customFormat="1" ht="15" customHeight="1">
      <c r="A258" s="157" t="s">
        <v>962</v>
      </c>
      <c r="B258" s="343"/>
      <c r="C258" s="206"/>
    </row>
    <row r="259" spans="1:3" s="122" customFormat="1" ht="15" customHeight="1">
      <c r="A259" s="157" t="s">
        <v>963</v>
      </c>
      <c r="B259" s="343"/>
      <c r="C259" s="206"/>
    </row>
    <row r="260" spans="1:3" s="122" customFormat="1" ht="15" customHeight="1">
      <c r="A260" s="151" t="s">
        <v>964</v>
      </c>
      <c r="B260" s="343">
        <f>SUM(B261:B262)</f>
        <v>0</v>
      </c>
      <c r="C260" s="206">
        <f>SUM(C261:C262)</f>
        <v>0</v>
      </c>
    </row>
    <row r="261" spans="1:3" s="122" customFormat="1" ht="15" customHeight="1">
      <c r="A261" s="157" t="s">
        <v>1282</v>
      </c>
      <c r="B261" s="343"/>
      <c r="C261" s="206"/>
    </row>
    <row r="262" spans="1:3" s="122" customFormat="1" ht="15" customHeight="1">
      <c r="A262" s="157" t="s">
        <v>1283</v>
      </c>
      <c r="B262" s="343"/>
      <c r="C262" s="206"/>
    </row>
    <row r="263" spans="1:3" s="128" customFormat="1" ht="15" customHeight="1">
      <c r="A263" s="151" t="s">
        <v>965</v>
      </c>
      <c r="B263" s="343">
        <f>SUM(B264:B268)</f>
        <v>0</v>
      </c>
      <c r="C263" s="206">
        <f>SUM(C264:C268)</f>
        <v>0</v>
      </c>
    </row>
    <row r="264" spans="1:3" s="122" customFormat="1" ht="15" customHeight="1">
      <c r="A264" s="157" t="s">
        <v>966</v>
      </c>
      <c r="B264" s="343"/>
      <c r="C264" s="206"/>
    </row>
    <row r="265" spans="1:3" s="122" customFormat="1" ht="15" customHeight="1">
      <c r="A265" s="157" t="s">
        <v>967</v>
      </c>
      <c r="B265" s="343"/>
      <c r="C265" s="206"/>
    </row>
    <row r="266" spans="1:3" s="128" customFormat="1" ht="15" customHeight="1">
      <c r="A266" s="157" t="s">
        <v>968</v>
      </c>
      <c r="B266" s="343"/>
      <c r="C266" s="206"/>
    </row>
    <row r="267" spans="1:3" s="122" customFormat="1" ht="15" customHeight="1">
      <c r="A267" s="157" t="s">
        <v>969</v>
      </c>
      <c r="B267" s="343"/>
      <c r="C267" s="206"/>
    </row>
    <row r="268" spans="1:3" s="122" customFormat="1" ht="15" customHeight="1">
      <c r="A268" s="157" t="s">
        <v>970</v>
      </c>
      <c r="B268" s="343"/>
      <c r="C268" s="206"/>
    </row>
    <row r="269" spans="1:3" s="122" customFormat="1" ht="15" customHeight="1">
      <c r="A269" s="151" t="s">
        <v>644</v>
      </c>
      <c r="B269" s="343">
        <f>SUM(B270:B273)</f>
        <v>0</v>
      </c>
      <c r="C269" s="206">
        <f>SUM(C270:C273)</f>
        <v>0</v>
      </c>
    </row>
    <row r="270" spans="1:3" s="122" customFormat="1" ht="15" customHeight="1">
      <c r="A270" s="157" t="s">
        <v>971</v>
      </c>
      <c r="B270" s="343"/>
      <c r="C270" s="206"/>
    </row>
    <row r="271" spans="1:3" s="122" customFormat="1" ht="15" customHeight="1">
      <c r="A271" s="157" t="s">
        <v>996</v>
      </c>
      <c r="B271" s="343"/>
      <c r="C271" s="206"/>
    </row>
    <row r="272" spans="1:3" s="122" customFormat="1" ht="15" customHeight="1">
      <c r="A272" s="157" t="s">
        <v>1549</v>
      </c>
      <c r="B272" s="343"/>
      <c r="C272" s="206"/>
    </row>
    <row r="273" spans="1:3" s="122" customFormat="1" ht="15" customHeight="1">
      <c r="A273" s="157" t="s">
        <v>972</v>
      </c>
      <c r="B273" s="343"/>
      <c r="C273" s="206"/>
    </row>
    <row r="274" spans="1:3" s="128" customFormat="1" ht="15" customHeight="1">
      <c r="A274" s="151" t="s">
        <v>1352</v>
      </c>
      <c r="B274" s="343">
        <f>B275</f>
        <v>0</v>
      </c>
      <c r="C274" s="206">
        <f>C275</f>
        <v>0</v>
      </c>
    </row>
    <row r="275" spans="1:3" s="122" customFormat="1" ht="15" customHeight="1">
      <c r="A275" s="157" t="s">
        <v>1353</v>
      </c>
      <c r="B275" s="343"/>
      <c r="C275" s="206"/>
    </row>
    <row r="276" spans="1:3" s="122" customFormat="1" ht="15" customHeight="1">
      <c r="A276" s="151" t="s">
        <v>973</v>
      </c>
      <c r="B276" s="343">
        <f>SUM(B277:B280)</f>
        <v>0</v>
      </c>
      <c r="C276" s="206">
        <f>SUM(C277:C280)</f>
        <v>0</v>
      </c>
    </row>
    <row r="277" spans="1:3" s="122" customFormat="1" ht="15" customHeight="1">
      <c r="A277" s="157" t="s">
        <v>974</v>
      </c>
      <c r="B277" s="343"/>
      <c r="C277" s="206"/>
    </row>
    <row r="278" spans="1:3" s="122" customFormat="1" ht="15" customHeight="1">
      <c r="A278" s="157" t="s">
        <v>975</v>
      </c>
      <c r="B278" s="343"/>
      <c r="C278" s="206"/>
    </row>
    <row r="279" spans="1:3" s="122" customFormat="1" ht="15" customHeight="1">
      <c r="A279" s="157" t="s">
        <v>976</v>
      </c>
      <c r="B279" s="343"/>
      <c r="C279" s="206"/>
    </row>
    <row r="280" spans="1:3" s="128" customFormat="1" ht="15" customHeight="1">
      <c r="A280" s="157" t="s">
        <v>955</v>
      </c>
      <c r="B280" s="343"/>
      <c r="C280" s="206"/>
    </row>
    <row r="281" spans="1:3" s="122" customFormat="1" ht="15" customHeight="1">
      <c r="A281" s="151" t="s">
        <v>1354</v>
      </c>
      <c r="B281" s="343">
        <f>SUM(B282:B286)</f>
        <v>0</v>
      </c>
      <c r="C281" s="206">
        <f>SUM(C282:C286)</f>
        <v>0</v>
      </c>
    </row>
    <row r="282" spans="1:3" s="122" customFormat="1" ht="15" customHeight="1">
      <c r="A282" s="157" t="s">
        <v>534</v>
      </c>
      <c r="B282" s="343"/>
      <c r="C282" s="206"/>
    </row>
    <row r="283" spans="1:3" s="122" customFormat="1" ht="15" customHeight="1">
      <c r="A283" s="157" t="s">
        <v>535</v>
      </c>
      <c r="B283" s="343"/>
      <c r="C283" s="206"/>
    </row>
    <row r="284" spans="1:3" s="128" customFormat="1" ht="15" customHeight="1">
      <c r="A284" s="157" t="s">
        <v>536</v>
      </c>
      <c r="B284" s="343"/>
      <c r="C284" s="206"/>
    </row>
    <row r="285" spans="1:3" s="122" customFormat="1" ht="15" customHeight="1">
      <c r="A285" s="157" t="s">
        <v>542</v>
      </c>
      <c r="B285" s="343"/>
      <c r="C285" s="206"/>
    </row>
    <row r="286" spans="1:3" s="122" customFormat="1" ht="15" customHeight="1">
      <c r="A286" s="157" t="s">
        <v>1355</v>
      </c>
      <c r="B286" s="343"/>
      <c r="C286" s="206"/>
    </row>
    <row r="287" spans="1:3" s="122" customFormat="1" ht="15" customHeight="1">
      <c r="A287" s="151" t="s">
        <v>1356</v>
      </c>
      <c r="B287" s="343">
        <f>B288</f>
        <v>0</v>
      </c>
      <c r="C287" s="206">
        <f>C288</f>
        <v>0</v>
      </c>
    </row>
    <row r="288" spans="1:3" s="122" customFormat="1" ht="15" customHeight="1">
      <c r="A288" s="157" t="s">
        <v>1357</v>
      </c>
      <c r="B288" s="343"/>
      <c r="C288" s="206"/>
    </row>
    <row r="289" spans="1:3" s="122" customFormat="1" ht="15" customHeight="1">
      <c r="A289" s="151" t="s">
        <v>1032</v>
      </c>
      <c r="B289" s="343">
        <f>SUM(B290,B292,B294,B296,B306)</f>
        <v>0</v>
      </c>
      <c r="C289" s="206">
        <f>SUM(C290,C292,C294,C296,C306)</f>
        <v>0</v>
      </c>
    </row>
    <row r="290" spans="1:3" s="122" customFormat="1" ht="15" customHeight="1">
      <c r="A290" s="151" t="s">
        <v>1358</v>
      </c>
      <c r="B290" s="343">
        <f>B291</f>
        <v>0</v>
      </c>
      <c r="C290" s="206">
        <f>C291</f>
        <v>0</v>
      </c>
    </row>
    <row r="291" spans="1:3" s="122" customFormat="1" ht="15" customHeight="1">
      <c r="A291" s="157" t="s">
        <v>1359</v>
      </c>
      <c r="B291" s="343"/>
      <c r="C291" s="206"/>
    </row>
    <row r="292" spans="1:3" s="122" customFormat="1" ht="15" customHeight="1">
      <c r="A292" s="151" t="s">
        <v>1360</v>
      </c>
      <c r="B292" s="343">
        <f>B293</f>
        <v>0</v>
      </c>
      <c r="C292" s="206">
        <f>C293</f>
        <v>0</v>
      </c>
    </row>
    <row r="293" spans="1:3" s="122" customFormat="1" ht="15" customHeight="1">
      <c r="A293" s="157" t="s">
        <v>1361</v>
      </c>
      <c r="B293" s="343"/>
      <c r="C293" s="206"/>
    </row>
    <row r="294" spans="1:3" s="128" customFormat="1" ht="15" customHeight="1">
      <c r="A294" s="151" t="s">
        <v>1362</v>
      </c>
      <c r="B294" s="343">
        <f>B295</f>
        <v>0</v>
      </c>
      <c r="C294" s="206">
        <f>C295</f>
        <v>0</v>
      </c>
    </row>
    <row r="295" spans="1:3" s="122" customFormat="1" ht="15" customHeight="1">
      <c r="A295" s="157" t="s">
        <v>1363</v>
      </c>
      <c r="B295" s="343"/>
      <c r="C295" s="206"/>
    </row>
    <row r="296" spans="1:3" s="128" customFormat="1" ht="15" customHeight="1">
      <c r="A296" s="151" t="s">
        <v>645</v>
      </c>
      <c r="B296" s="343">
        <f>SUM(B297:B305)</f>
        <v>0</v>
      </c>
      <c r="C296" s="206">
        <f>SUM(C297:C305)</f>
        <v>0</v>
      </c>
    </row>
    <row r="297" spans="1:3" s="122" customFormat="1" ht="15" customHeight="1">
      <c r="A297" s="157" t="s">
        <v>646</v>
      </c>
      <c r="B297" s="343"/>
      <c r="C297" s="206"/>
    </row>
    <row r="298" spans="1:3" s="128" customFormat="1" ht="15" customHeight="1">
      <c r="A298" s="157" t="s">
        <v>647</v>
      </c>
      <c r="B298" s="343"/>
      <c r="C298" s="206"/>
    </row>
    <row r="299" spans="1:3" s="122" customFormat="1" ht="15" customHeight="1">
      <c r="A299" s="157" t="s">
        <v>648</v>
      </c>
      <c r="B299" s="343"/>
      <c r="C299" s="206"/>
    </row>
    <row r="300" spans="1:3" s="128" customFormat="1" ht="15" customHeight="1">
      <c r="A300" s="157" t="s">
        <v>649</v>
      </c>
      <c r="B300" s="343"/>
      <c r="C300" s="206"/>
    </row>
    <row r="301" spans="1:3" s="122" customFormat="1" ht="15" customHeight="1">
      <c r="A301" s="157" t="s">
        <v>650</v>
      </c>
      <c r="B301" s="343"/>
      <c r="C301" s="206"/>
    </row>
    <row r="302" spans="1:3" s="122" customFormat="1" ht="15" customHeight="1">
      <c r="A302" s="157" t="s">
        <v>985</v>
      </c>
      <c r="B302" s="343"/>
      <c r="C302" s="206"/>
    </row>
    <row r="303" spans="1:3" s="122" customFormat="1" ht="15" customHeight="1">
      <c r="A303" s="157" t="s">
        <v>986</v>
      </c>
      <c r="B303" s="343"/>
      <c r="C303" s="206"/>
    </row>
    <row r="304" spans="1:3" s="122" customFormat="1" ht="15" customHeight="1">
      <c r="A304" s="157" t="s">
        <v>1284</v>
      </c>
      <c r="B304" s="343"/>
      <c r="C304" s="206"/>
    </row>
    <row r="305" spans="1:3" s="122" customFormat="1" ht="15" customHeight="1">
      <c r="A305" s="157" t="s">
        <v>651</v>
      </c>
      <c r="B305" s="343"/>
      <c r="C305" s="206"/>
    </row>
    <row r="306" spans="1:3" s="122" customFormat="1" ht="15" customHeight="1">
      <c r="A306" s="151" t="s">
        <v>1364</v>
      </c>
      <c r="B306" s="343">
        <f>B307</f>
        <v>0</v>
      </c>
      <c r="C306" s="206">
        <f>C307</f>
        <v>0</v>
      </c>
    </row>
    <row r="307" spans="1:3" s="122" customFormat="1" ht="15" customHeight="1">
      <c r="A307" s="157" t="s">
        <v>1365</v>
      </c>
      <c r="B307" s="343"/>
      <c r="C307" s="206"/>
    </row>
    <row r="308" spans="1:3" s="122" customFormat="1" ht="15" customHeight="1">
      <c r="A308" s="151" t="s">
        <v>1033</v>
      </c>
      <c r="B308" s="342">
        <f>B309+B312+B323+B330+B338+B347+B363+B373+B383+B391+B397</f>
        <v>7151</v>
      </c>
      <c r="C308" s="206">
        <f>C309+C312+C323+C330+C338+C347+C363+C373+C383+C391+C397</f>
        <v>0</v>
      </c>
    </row>
    <row r="309" spans="1:3" s="134" customFormat="1" ht="15" customHeight="1">
      <c r="A309" s="151" t="s">
        <v>1366</v>
      </c>
      <c r="B309" s="342">
        <f>SUM(B310:B311)</f>
        <v>21</v>
      </c>
      <c r="C309" s="206">
        <f>SUM(C310:C311)</f>
        <v>0</v>
      </c>
    </row>
    <row r="310" spans="1:3" s="122" customFormat="1" ht="15" customHeight="1">
      <c r="A310" s="157" t="s">
        <v>1367</v>
      </c>
      <c r="B310" s="343">
        <v>21</v>
      </c>
      <c r="C310" s="206"/>
    </row>
    <row r="311" spans="1:3" s="122" customFormat="1" ht="15" customHeight="1">
      <c r="A311" s="157" t="s">
        <v>1368</v>
      </c>
      <c r="B311" s="343"/>
      <c r="C311" s="206"/>
    </row>
    <row r="312" spans="1:3" s="122" customFormat="1" ht="15" customHeight="1">
      <c r="A312" s="151" t="s">
        <v>652</v>
      </c>
      <c r="B312" s="342">
        <f>SUM(B313:B322)</f>
        <v>2241</v>
      </c>
      <c r="C312" s="206">
        <f>SUM(C313:C322)</f>
        <v>0</v>
      </c>
    </row>
    <row r="313" spans="1:3" s="122" customFormat="1" ht="15" customHeight="1">
      <c r="A313" s="157" t="s">
        <v>534</v>
      </c>
      <c r="B313" s="343">
        <v>60</v>
      </c>
      <c r="C313" s="206"/>
    </row>
    <row r="314" spans="1:3" s="122" customFormat="1" ht="15" customHeight="1">
      <c r="A314" s="157" t="s">
        <v>535</v>
      </c>
      <c r="B314" s="343">
        <v>2091</v>
      </c>
      <c r="C314" s="206"/>
    </row>
    <row r="315" spans="1:3" s="122" customFormat="1" ht="15" customHeight="1">
      <c r="A315" s="157" t="s">
        <v>536</v>
      </c>
      <c r="B315" s="343"/>
      <c r="C315" s="206"/>
    </row>
    <row r="316" spans="1:3" s="122" customFormat="1" ht="15" customHeight="1">
      <c r="A316" s="157" t="s">
        <v>574</v>
      </c>
      <c r="B316" s="343"/>
      <c r="C316" s="206"/>
    </row>
    <row r="317" spans="1:3" s="122" customFormat="1" ht="15" customHeight="1">
      <c r="A317" s="157" t="s">
        <v>1369</v>
      </c>
      <c r="B317" s="343">
        <v>90</v>
      </c>
      <c r="C317" s="206"/>
    </row>
    <row r="318" spans="1:3" s="122" customFormat="1" ht="15" customHeight="1">
      <c r="A318" s="157" t="s">
        <v>1370</v>
      </c>
      <c r="B318" s="343"/>
      <c r="C318" s="206"/>
    </row>
    <row r="319" spans="1:3" s="122" customFormat="1" ht="15" customHeight="1">
      <c r="A319" s="157" t="s">
        <v>1550</v>
      </c>
      <c r="B319" s="343"/>
      <c r="C319" s="206"/>
    </row>
    <row r="320" spans="1:3" s="122" customFormat="1" ht="15" customHeight="1">
      <c r="A320" s="157" t="s">
        <v>1551</v>
      </c>
      <c r="B320" s="343"/>
      <c r="C320" s="206"/>
    </row>
    <row r="321" spans="1:3" s="122" customFormat="1" ht="15" customHeight="1">
      <c r="A321" s="157" t="s">
        <v>542</v>
      </c>
      <c r="B321" s="343"/>
      <c r="C321" s="206"/>
    </row>
    <row r="322" spans="1:3" s="122" customFormat="1" ht="15" customHeight="1">
      <c r="A322" s="157" t="s">
        <v>653</v>
      </c>
      <c r="B322" s="343"/>
      <c r="C322" s="206"/>
    </row>
    <row r="323" spans="1:3" s="122" customFormat="1" ht="15" customHeight="1">
      <c r="A323" s="151" t="s">
        <v>654</v>
      </c>
      <c r="B323" s="343">
        <f>SUM(B324:B329)</f>
        <v>0</v>
      </c>
      <c r="C323" s="206">
        <f>SUM(C324:C329)</f>
        <v>0</v>
      </c>
    </row>
    <row r="324" spans="1:3" s="122" customFormat="1" ht="15" customHeight="1">
      <c r="A324" s="157" t="s">
        <v>534</v>
      </c>
      <c r="B324" s="343"/>
      <c r="C324" s="206"/>
    </row>
    <row r="325" spans="1:3" s="122" customFormat="1" ht="15" customHeight="1">
      <c r="A325" s="157" t="s">
        <v>535</v>
      </c>
      <c r="B325" s="343"/>
      <c r="C325" s="206"/>
    </row>
    <row r="326" spans="1:3" s="122" customFormat="1" ht="15" customHeight="1">
      <c r="A326" s="157" t="s">
        <v>536</v>
      </c>
      <c r="B326" s="343"/>
      <c r="C326" s="206"/>
    </row>
    <row r="327" spans="1:3" s="122" customFormat="1" ht="15" customHeight="1">
      <c r="A327" s="157" t="s">
        <v>655</v>
      </c>
      <c r="B327" s="343"/>
      <c r="C327" s="206"/>
    </row>
    <row r="328" spans="1:3" s="122" customFormat="1" ht="15" customHeight="1">
      <c r="A328" s="157" t="s">
        <v>542</v>
      </c>
      <c r="B328" s="343"/>
      <c r="C328" s="206"/>
    </row>
    <row r="329" spans="1:3" s="122" customFormat="1" ht="15" customHeight="1">
      <c r="A329" s="157" t="s">
        <v>656</v>
      </c>
      <c r="B329" s="343"/>
      <c r="C329" s="206"/>
    </row>
    <row r="330" spans="1:3" s="122" customFormat="1" ht="15" customHeight="1">
      <c r="A330" s="151" t="s">
        <v>657</v>
      </c>
      <c r="B330" s="342">
        <f>SUM(B331:B337)</f>
        <v>1548</v>
      </c>
      <c r="C330" s="206">
        <f>SUM(C331:C337)</f>
        <v>0</v>
      </c>
    </row>
    <row r="331" spans="1:3" s="122" customFormat="1" ht="15" customHeight="1">
      <c r="A331" s="157" t="s">
        <v>534</v>
      </c>
      <c r="B331" s="343">
        <v>1025</v>
      </c>
      <c r="C331" s="206"/>
    </row>
    <row r="332" spans="1:3" s="122" customFormat="1" ht="15" customHeight="1">
      <c r="A332" s="157" t="s">
        <v>535</v>
      </c>
      <c r="B332" s="343">
        <v>66</v>
      </c>
      <c r="C332" s="206"/>
    </row>
    <row r="333" spans="1:3" s="122" customFormat="1" ht="15" customHeight="1">
      <c r="A333" s="157" t="s">
        <v>536</v>
      </c>
      <c r="B333" s="343"/>
      <c r="C333" s="206"/>
    </row>
    <row r="334" spans="1:3" s="122" customFormat="1" ht="15" customHeight="1">
      <c r="A334" s="157" t="s">
        <v>658</v>
      </c>
      <c r="B334" s="343">
        <v>100</v>
      </c>
      <c r="C334" s="206"/>
    </row>
    <row r="335" spans="1:3" s="122" customFormat="1" ht="15" customHeight="1">
      <c r="A335" s="157" t="s">
        <v>1371</v>
      </c>
      <c r="B335" s="343">
        <v>225</v>
      </c>
      <c r="C335" s="206"/>
    </row>
    <row r="336" spans="1:3" s="122" customFormat="1" ht="15" customHeight="1">
      <c r="A336" s="157" t="s">
        <v>542</v>
      </c>
      <c r="B336" s="343">
        <v>12</v>
      </c>
      <c r="C336" s="206"/>
    </row>
    <row r="337" spans="1:3" s="122" customFormat="1" ht="15" customHeight="1">
      <c r="A337" s="157" t="s">
        <v>659</v>
      </c>
      <c r="B337" s="343">
        <v>120</v>
      </c>
      <c r="C337" s="206"/>
    </row>
    <row r="338" spans="1:3" s="122" customFormat="1" ht="15" customHeight="1">
      <c r="A338" s="151" t="s">
        <v>660</v>
      </c>
      <c r="B338" s="342">
        <f>SUM(B339:B346)</f>
        <v>2310</v>
      </c>
      <c r="C338" s="206">
        <f>SUM(C339:C346)</f>
        <v>0</v>
      </c>
    </row>
    <row r="339" spans="1:3" s="122" customFormat="1" ht="15" customHeight="1">
      <c r="A339" s="157" t="s">
        <v>534</v>
      </c>
      <c r="B339" s="343">
        <v>1620</v>
      </c>
      <c r="C339" s="206"/>
    </row>
    <row r="340" spans="1:3" s="122" customFormat="1" ht="15" customHeight="1">
      <c r="A340" s="157" t="s">
        <v>535</v>
      </c>
      <c r="B340" s="343"/>
      <c r="C340" s="206"/>
    </row>
    <row r="341" spans="1:3" s="122" customFormat="1" ht="15" customHeight="1">
      <c r="A341" s="157" t="s">
        <v>536</v>
      </c>
      <c r="B341" s="343"/>
      <c r="C341" s="206"/>
    </row>
    <row r="342" spans="1:3" s="122" customFormat="1" ht="15" customHeight="1">
      <c r="A342" s="157" t="s">
        <v>661</v>
      </c>
      <c r="B342" s="343">
        <v>78</v>
      </c>
      <c r="C342" s="206"/>
    </row>
    <row r="343" spans="1:3" s="122" customFormat="1" ht="15" customHeight="1">
      <c r="A343" s="157" t="s">
        <v>662</v>
      </c>
      <c r="B343" s="343"/>
      <c r="C343" s="206"/>
    </row>
    <row r="344" spans="1:3" s="122" customFormat="1" ht="15" customHeight="1">
      <c r="A344" s="157" t="s">
        <v>663</v>
      </c>
      <c r="B344" s="343"/>
      <c r="C344" s="206"/>
    </row>
    <row r="345" spans="1:3" s="122" customFormat="1" ht="15" customHeight="1">
      <c r="A345" s="157" t="s">
        <v>542</v>
      </c>
      <c r="B345" s="343">
        <v>54</v>
      </c>
      <c r="C345" s="206"/>
    </row>
    <row r="346" spans="1:3" s="122" customFormat="1" ht="15" customHeight="1">
      <c r="A346" s="157" t="s">
        <v>664</v>
      </c>
      <c r="B346" s="343">
        <v>558</v>
      </c>
      <c r="C346" s="206"/>
    </row>
    <row r="347" spans="1:3" s="122" customFormat="1" ht="15" customHeight="1">
      <c r="A347" s="151" t="s">
        <v>665</v>
      </c>
      <c r="B347" s="342">
        <f>SUM(B348:B362)</f>
        <v>655</v>
      </c>
      <c r="C347" s="206">
        <f>SUM(C348:C362)</f>
        <v>0</v>
      </c>
    </row>
    <row r="348" spans="1:3" s="122" customFormat="1" ht="15" customHeight="1">
      <c r="A348" s="157" t="s">
        <v>534</v>
      </c>
      <c r="B348" s="343">
        <v>512</v>
      </c>
      <c r="C348" s="206"/>
    </row>
    <row r="349" spans="1:3" s="122" customFormat="1" ht="15" customHeight="1">
      <c r="A349" s="157" t="s">
        <v>535</v>
      </c>
      <c r="B349" s="343"/>
      <c r="C349" s="206"/>
    </row>
    <row r="350" spans="1:3" s="122" customFormat="1" ht="15" customHeight="1">
      <c r="A350" s="157" t="s">
        <v>536</v>
      </c>
      <c r="B350" s="343"/>
      <c r="C350" s="206"/>
    </row>
    <row r="351" spans="1:3" s="122" customFormat="1" ht="15" customHeight="1">
      <c r="A351" s="157" t="s">
        <v>666</v>
      </c>
      <c r="B351" s="343">
        <v>2</v>
      </c>
      <c r="C351" s="206"/>
    </row>
    <row r="352" spans="1:3" s="122" customFormat="1" ht="15" customHeight="1">
      <c r="A352" s="157" t="s">
        <v>667</v>
      </c>
      <c r="B352" s="343">
        <v>15</v>
      </c>
      <c r="C352" s="206"/>
    </row>
    <row r="353" spans="1:3" s="122" customFormat="1" ht="15" customHeight="1">
      <c r="A353" s="157" t="s">
        <v>668</v>
      </c>
      <c r="B353" s="343"/>
      <c r="C353" s="206"/>
    </row>
    <row r="354" spans="1:3" s="122" customFormat="1" ht="15" customHeight="1">
      <c r="A354" s="157" t="s">
        <v>669</v>
      </c>
      <c r="B354" s="343">
        <v>17</v>
      </c>
      <c r="C354" s="206"/>
    </row>
    <row r="355" spans="1:3" s="122" customFormat="1" ht="15" customHeight="1">
      <c r="A355" s="157" t="s">
        <v>1372</v>
      </c>
      <c r="B355" s="343"/>
      <c r="C355" s="206"/>
    </row>
    <row r="356" spans="1:3" s="122" customFormat="1" ht="15" customHeight="1">
      <c r="A356" s="157" t="s">
        <v>670</v>
      </c>
      <c r="B356" s="343"/>
      <c r="C356" s="206"/>
    </row>
    <row r="357" spans="1:3" s="122" customFormat="1" ht="15" customHeight="1">
      <c r="A357" s="157" t="s">
        <v>1076</v>
      </c>
      <c r="B357" s="343">
        <v>43</v>
      </c>
      <c r="C357" s="206"/>
    </row>
    <row r="358" spans="1:3" s="122" customFormat="1" ht="15" customHeight="1">
      <c r="A358" s="157" t="s">
        <v>1077</v>
      </c>
      <c r="B358" s="343"/>
      <c r="C358" s="206"/>
    </row>
    <row r="359" spans="1:3" s="122" customFormat="1" ht="15" customHeight="1">
      <c r="A359" s="157" t="s">
        <v>553</v>
      </c>
      <c r="B359" s="343">
        <v>28</v>
      </c>
      <c r="C359" s="206"/>
    </row>
    <row r="360" spans="1:3" s="122" customFormat="1" ht="15" customHeight="1">
      <c r="A360" s="157" t="s">
        <v>574</v>
      </c>
      <c r="B360" s="343">
        <v>3</v>
      </c>
      <c r="C360" s="206"/>
    </row>
    <row r="361" spans="1:3" s="122" customFormat="1" ht="15" customHeight="1">
      <c r="A361" s="157" t="s">
        <v>542</v>
      </c>
      <c r="B361" s="343">
        <v>22</v>
      </c>
      <c r="C361" s="206"/>
    </row>
    <row r="362" spans="1:3" s="122" customFormat="1" ht="15" customHeight="1">
      <c r="A362" s="157" t="s">
        <v>671</v>
      </c>
      <c r="B362" s="343">
        <v>13</v>
      </c>
      <c r="C362" s="206"/>
    </row>
    <row r="363" spans="1:3" s="122" customFormat="1" ht="15" customHeight="1">
      <c r="A363" s="151" t="s">
        <v>672</v>
      </c>
      <c r="B363" s="343">
        <f>SUM(B364:B372)</f>
        <v>0</v>
      </c>
      <c r="C363" s="206">
        <f>SUM(C364:C372)</f>
        <v>0</v>
      </c>
    </row>
    <row r="364" spans="1:3" s="122" customFormat="1" ht="15" customHeight="1">
      <c r="A364" s="157" t="s">
        <v>534</v>
      </c>
      <c r="B364" s="343"/>
      <c r="C364" s="206"/>
    </row>
    <row r="365" spans="1:3" s="122" customFormat="1" ht="15" customHeight="1">
      <c r="A365" s="157" t="s">
        <v>535</v>
      </c>
      <c r="B365" s="343"/>
      <c r="C365" s="206"/>
    </row>
    <row r="366" spans="1:3" s="122" customFormat="1" ht="15" customHeight="1">
      <c r="A366" s="157" t="s">
        <v>536</v>
      </c>
      <c r="B366" s="343"/>
      <c r="C366" s="206"/>
    </row>
    <row r="367" spans="1:3" s="122" customFormat="1" ht="15" customHeight="1">
      <c r="A367" s="157" t="s">
        <v>673</v>
      </c>
      <c r="B367" s="343"/>
      <c r="C367" s="206"/>
    </row>
    <row r="368" spans="1:3" s="122" customFormat="1" ht="15" customHeight="1">
      <c r="A368" s="157" t="s">
        <v>674</v>
      </c>
      <c r="B368" s="343"/>
      <c r="C368" s="206"/>
    </row>
    <row r="369" spans="1:3" s="122" customFormat="1" ht="15" customHeight="1">
      <c r="A369" s="157" t="s">
        <v>675</v>
      </c>
      <c r="B369" s="343"/>
      <c r="C369" s="206"/>
    </row>
    <row r="370" spans="1:3" s="122" customFormat="1" ht="15" customHeight="1">
      <c r="A370" s="157" t="s">
        <v>574</v>
      </c>
      <c r="B370" s="343"/>
      <c r="C370" s="206"/>
    </row>
    <row r="371" spans="1:3" s="122" customFormat="1" ht="15" customHeight="1">
      <c r="A371" s="157" t="s">
        <v>542</v>
      </c>
      <c r="B371" s="343"/>
      <c r="C371" s="206"/>
    </row>
    <row r="372" spans="1:3" s="122" customFormat="1" ht="15" customHeight="1">
      <c r="A372" s="157" t="s">
        <v>676</v>
      </c>
      <c r="B372" s="343"/>
      <c r="C372" s="206"/>
    </row>
    <row r="373" spans="1:3" s="122" customFormat="1" ht="15" customHeight="1">
      <c r="A373" s="151" t="s">
        <v>987</v>
      </c>
      <c r="B373" s="343">
        <f>SUM(B374:B382)</f>
        <v>0</v>
      </c>
      <c r="C373" s="206">
        <f>SUM(C374:C382)</f>
        <v>0</v>
      </c>
    </row>
    <row r="374" spans="1:3" s="122" customFormat="1" ht="15" customHeight="1">
      <c r="A374" s="157" t="s">
        <v>534</v>
      </c>
      <c r="B374" s="343"/>
      <c r="C374" s="206"/>
    </row>
    <row r="375" spans="1:3" s="122" customFormat="1" ht="15" customHeight="1">
      <c r="A375" s="157" t="s">
        <v>535</v>
      </c>
      <c r="B375" s="343"/>
      <c r="C375" s="206"/>
    </row>
    <row r="376" spans="1:3" s="122" customFormat="1" ht="15" customHeight="1">
      <c r="A376" s="157" t="s">
        <v>536</v>
      </c>
      <c r="B376" s="343"/>
      <c r="C376" s="206"/>
    </row>
    <row r="377" spans="1:3" s="122" customFormat="1" ht="15" customHeight="1">
      <c r="A377" s="157" t="s">
        <v>988</v>
      </c>
      <c r="B377" s="343"/>
      <c r="C377" s="206"/>
    </row>
    <row r="378" spans="1:3" s="122" customFormat="1" ht="15" customHeight="1">
      <c r="A378" s="157" t="s">
        <v>989</v>
      </c>
      <c r="B378" s="343"/>
      <c r="C378" s="206"/>
    </row>
    <row r="379" spans="1:3" s="122" customFormat="1" ht="15" customHeight="1">
      <c r="A379" s="157" t="s">
        <v>677</v>
      </c>
      <c r="B379" s="343"/>
      <c r="C379" s="206"/>
    </row>
    <row r="380" spans="1:3" s="122" customFormat="1" ht="15" customHeight="1">
      <c r="A380" s="157" t="s">
        <v>574</v>
      </c>
      <c r="B380" s="343"/>
      <c r="C380" s="206"/>
    </row>
    <row r="381" spans="1:3" s="122" customFormat="1" ht="15" customHeight="1">
      <c r="A381" s="157" t="s">
        <v>542</v>
      </c>
      <c r="B381" s="343"/>
      <c r="C381" s="206"/>
    </row>
    <row r="382" spans="1:3" s="122" customFormat="1" ht="15" customHeight="1">
      <c r="A382" s="157" t="s">
        <v>990</v>
      </c>
      <c r="B382" s="343"/>
      <c r="C382" s="206"/>
    </row>
    <row r="383" spans="1:3" s="122" customFormat="1" ht="15" customHeight="1">
      <c r="A383" s="151" t="s">
        <v>678</v>
      </c>
      <c r="B383" s="343">
        <f>SUM(B384:B390)</f>
        <v>0</v>
      </c>
      <c r="C383" s="206">
        <f>SUM(C384:C390)</f>
        <v>0</v>
      </c>
    </row>
    <row r="384" spans="1:3" s="122" customFormat="1" ht="15" customHeight="1">
      <c r="A384" s="157" t="s">
        <v>534</v>
      </c>
      <c r="B384" s="343"/>
      <c r="C384" s="206"/>
    </row>
    <row r="385" spans="1:3" s="122" customFormat="1" ht="15" customHeight="1">
      <c r="A385" s="157" t="s">
        <v>535</v>
      </c>
      <c r="B385" s="343"/>
      <c r="C385" s="206"/>
    </row>
    <row r="386" spans="1:3" s="122" customFormat="1" ht="15" customHeight="1">
      <c r="A386" s="157" t="s">
        <v>536</v>
      </c>
      <c r="B386" s="343"/>
      <c r="C386" s="206"/>
    </row>
    <row r="387" spans="1:3" s="122" customFormat="1" ht="15" customHeight="1">
      <c r="A387" s="157" t="s">
        <v>679</v>
      </c>
      <c r="B387" s="343"/>
      <c r="C387" s="206"/>
    </row>
    <row r="388" spans="1:3" s="122" customFormat="1" ht="15" customHeight="1">
      <c r="A388" s="157" t="s">
        <v>680</v>
      </c>
      <c r="B388" s="343"/>
      <c r="C388" s="206"/>
    </row>
    <row r="389" spans="1:3" s="122" customFormat="1" ht="15" customHeight="1">
      <c r="A389" s="157" t="s">
        <v>542</v>
      </c>
      <c r="B389" s="343"/>
      <c r="C389" s="206"/>
    </row>
    <row r="390" spans="1:3" s="122" customFormat="1" ht="15" customHeight="1">
      <c r="A390" s="157" t="s">
        <v>681</v>
      </c>
      <c r="B390" s="343"/>
      <c r="C390" s="206"/>
    </row>
    <row r="391" spans="1:3" s="122" customFormat="1" ht="15" customHeight="1">
      <c r="A391" s="151" t="s">
        <v>682</v>
      </c>
      <c r="B391" s="343">
        <f>SUM(B392:B396)</f>
        <v>0</v>
      </c>
      <c r="C391" s="206">
        <f>SUM(C392:C396)</f>
        <v>0</v>
      </c>
    </row>
    <row r="392" spans="1:3" s="122" customFormat="1" ht="15" customHeight="1">
      <c r="A392" s="157" t="s">
        <v>534</v>
      </c>
      <c r="B392" s="343"/>
      <c r="C392" s="206"/>
    </row>
    <row r="393" spans="1:3" s="122" customFormat="1" ht="15" customHeight="1">
      <c r="A393" s="157" t="s">
        <v>535</v>
      </c>
      <c r="B393" s="343"/>
      <c r="C393" s="206"/>
    </row>
    <row r="394" spans="1:3" s="122" customFormat="1" ht="15" customHeight="1">
      <c r="A394" s="157" t="s">
        <v>574</v>
      </c>
      <c r="B394" s="343"/>
      <c r="C394" s="206"/>
    </row>
    <row r="395" spans="1:3" s="122" customFormat="1" ht="15" customHeight="1">
      <c r="A395" s="157" t="s">
        <v>1373</v>
      </c>
      <c r="B395" s="343"/>
      <c r="C395" s="206"/>
    </row>
    <row r="396" spans="1:3" s="122" customFormat="1" ht="15" customHeight="1">
      <c r="A396" s="157" t="s">
        <v>683</v>
      </c>
      <c r="B396" s="343"/>
      <c r="C396" s="206"/>
    </row>
    <row r="397" spans="1:3" s="122" customFormat="1" ht="15" customHeight="1">
      <c r="A397" s="151" t="s">
        <v>1374</v>
      </c>
      <c r="B397" s="342">
        <f>B398</f>
        <v>376</v>
      </c>
      <c r="C397" s="206">
        <f>C398</f>
        <v>0</v>
      </c>
    </row>
    <row r="398" spans="1:3" s="122" customFormat="1" ht="15" customHeight="1">
      <c r="A398" s="157" t="s">
        <v>1375</v>
      </c>
      <c r="B398" s="343">
        <v>376</v>
      </c>
      <c r="C398" s="206"/>
    </row>
    <row r="399" spans="1:3" s="122" customFormat="1" ht="15" customHeight="1">
      <c r="A399" s="151" t="s">
        <v>1034</v>
      </c>
      <c r="B399" s="342">
        <f>B400+B405+B414+B420+B426+B430+B434+B438+B444+B451</f>
        <v>36810</v>
      </c>
      <c r="C399" s="206">
        <f>C400+C405+C414+C420+C426+C430+C434+C438+C444+C451</f>
        <v>0</v>
      </c>
    </row>
    <row r="400" spans="1:3" s="122" customFormat="1" ht="15" customHeight="1">
      <c r="A400" s="151" t="s">
        <v>684</v>
      </c>
      <c r="B400" s="342">
        <f>SUM(B401:B404)</f>
        <v>1801</v>
      </c>
      <c r="C400" s="206">
        <f>SUM(C401:C404)</f>
        <v>0</v>
      </c>
    </row>
    <row r="401" spans="1:3" s="122" customFormat="1" ht="15" customHeight="1">
      <c r="A401" s="157" t="s">
        <v>534</v>
      </c>
      <c r="B401" s="343">
        <v>209</v>
      </c>
      <c r="C401" s="206"/>
    </row>
    <row r="402" spans="1:3" s="122" customFormat="1" ht="15" customHeight="1">
      <c r="A402" s="157" t="s">
        <v>535</v>
      </c>
      <c r="B402" s="343">
        <v>534</v>
      </c>
      <c r="C402" s="206"/>
    </row>
    <row r="403" spans="1:3" s="122" customFormat="1" ht="15" customHeight="1">
      <c r="A403" s="157" t="s">
        <v>536</v>
      </c>
      <c r="B403" s="343">
        <v>753</v>
      </c>
      <c r="C403" s="206"/>
    </row>
    <row r="404" spans="1:3" s="122" customFormat="1" ht="15" customHeight="1">
      <c r="A404" s="157" t="s">
        <v>685</v>
      </c>
      <c r="B404" s="343">
        <v>305</v>
      </c>
      <c r="C404" s="206"/>
    </row>
    <row r="405" spans="1:3" s="122" customFormat="1" ht="15" customHeight="1">
      <c r="A405" s="151" t="s">
        <v>686</v>
      </c>
      <c r="B405" s="342">
        <f>SUM(B406:B413)</f>
        <v>32286</v>
      </c>
      <c r="C405" s="206">
        <f>SUM(C406:C413)</f>
        <v>0</v>
      </c>
    </row>
    <row r="406" spans="1:3" s="122" customFormat="1" ht="15" customHeight="1">
      <c r="A406" s="157" t="s">
        <v>687</v>
      </c>
      <c r="B406" s="343">
        <v>759</v>
      </c>
      <c r="C406" s="206"/>
    </row>
    <row r="407" spans="1:3" s="122" customFormat="1" ht="15" customHeight="1">
      <c r="A407" s="157" t="s">
        <v>688</v>
      </c>
      <c r="B407" s="343">
        <v>14244</v>
      </c>
      <c r="C407" s="206"/>
    </row>
    <row r="408" spans="1:3" s="122" customFormat="1" ht="15" customHeight="1">
      <c r="A408" s="157" t="s">
        <v>689</v>
      </c>
      <c r="B408" s="343">
        <v>12323</v>
      </c>
      <c r="C408" s="206"/>
    </row>
    <row r="409" spans="1:3" s="122" customFormat="1" ht="15" customHeight="1">
      <c r="A409" s="157" t="s">
        <v>690</v>
      </c>
      <c r="B409" s="343">
        <v>4960</v>
      </c>
      <c r="C409" s="206"/>
    </row>
    <row r="410" spans="1:3" s="122" customFormat="1" ht="15" customHeight="1">
      <c r="A410" s="157" t="s">
        <v>691</v>
      </c>
      <c r="B410" s="343"/>
      <c r="C410" s="206"/>
    </row>
    <row r="411" spans="1:3" s="122" customFormat="1" ht="15" customHeight="1">
      <c r="A411" s="157" t="s">
        <v>692</v>
      </c>
      <c r="B411" s="343"/>
      <c r="C411" s="206"/>
    </row>
    <row r="412" spans="1:3" s="122" customFormat="1" ht="15" customHeight="1">
      <c r="A412" s="157" t="s">
        <v>997</v>
      </c>
      <c r="B412" s="343"/>
      <c r="C412" s="206"/>
    </row>
    <row r="413" spans="1:3" s="122" customFormat="1" ht="15" customHeight="1">
      <c r="A413" s="157" t="s">
        <v>693</v>
      </c>
      <c r="B413" s="343"/>
      <c r="C413" s="206"/>
    </row>
    <row r="414" spans="1:3" s="122" customFormat="1" ht="15" customHeight="1">
      <c r="A414" s="151" t="s">
        <v>694</v>
      </c>
      <c r="B414" s="343">
        <f>SUM(B415:B419)</f>
        <v>0</v>
      </c>
      <c r="C414" s="206">
        <f>SUM(C415:C419)</f>
        <v>0</v>
      </c>
    </row>
    <row r="415" spans="1:3" s="122" customFormat="1" ht="15" customHeight="1">
      <c r="A415" s="157" t="s">
        <v>695</v>
      </c>
      <c r="B415" s="343"/>
      <c r="C415" s="206"/>
    </row>
    <row r="416" spans="1:3" s="122" customFormat="1" ht="15" customHeight="1">
      <c r="A416" s="157" t="s">
        <v>1552</v>
      </c>
      <c r="B416" s="343"/>
      <c r="C416" s="206"/>
    </row>
    <row r="417" spans="1:3" s="122" customFormat="1" ht="15" customHeight="1">
      <c r="A417" s="157" t="s">
        <v>697</v>
      </c>
      <c r="B417" s="343"/>
      <c r="C417" s="206"/>
    </row>
    <row r="418" spans="1:3" s="122" customFormat="1" ht="15" customHeight="1">
      <c r="A418" s="157" t="s">
        <v>699</v>
      </c>
      <c r="B418" s="343"/>
      <c r="C418" s="206"/>
    </row>
    <row r="419" spans="1:3" s="122" customFormat="1" ht="15" customHeight="1">
      <c r="A419" s="157" t="s">
        <v>700</v>
      </c>
      <c r="B419" s="343"/>
      <c r="C419" s="206"/>
    </row>
    <row r="420" spans="1:3" s="122" customFormat="1" ht="15" customHeight="1">
      <c r="A420" s="151" t="s">
        <v>701</v>
      </c>
      <c r="B420" s="343">
        <f>SUM(B421:B425)</f>
        <v>0</v>
      </c>
      <c r="C420" s="206">
        <f>SUM(C421:C425)</f>
        <v>0</v>
      </c>
    </row>
    <row r="421" spans="1:3" s="122" customFormat="1" ht="15" customHeight="1">
      <c r="A421" s="157" t="s">
        <v>702</v>
      </c>
      <c r="B421" s="343"/>
      <c r="C421" s="206"/>
    </row>
    <row r="422" spans="1:3" s="122" customFormat="1" ht="15" customHeight="1">
      <c r="A422" s="157" t="s">
        <v>703</v>
      </c>
      <c r="B422" s="343"/>
      <c r="C422" s="206"/>
    </row>
    <row r="423" spans="1:3" s="128" customFormat="1" ht="15" customHeight="1">
      <c r="A423" s="157" t="s">
        <v>704</v>
      </c>
      <c r="B423" s="343"/>
      <c r="C423" s="206"/>
    </row>
    <row r="424" spans="1:3" s="122" customFormat="1" ht="15" customHeight="1">
      <c r="A424" s="157" t="s">
        <v>705</v>
      </c>
      <c r="B424" s="343"/>
      <c r="C424" s="206"/>
    </row>
    <row r="425" spans="1:3" s="122" customFormat="1" ht="15" customHeight="1">
      <c r="A425" s="157" t="s">
        <v>706</v>
      </c>
      <c r="B425" s="343"/>
      <c r="C425" s="206"/>
    </row>
    <row r="426" spans="1:3" s="122" customFormat="1" ht="15" customHeight="1">
      <c r="A426" s="151" t="s">
        <v>707</v>
      </c>
      <c r="B426" s="343">
        <f>SUM(B427:B429)</f>
        <v>0</v>
      </c>
      <c r="C426" s="206">
        <f>SUM(C427:C429)</f>
        <v>0</v>
      </c>
    </row>
    <row r="427" spans="1:3" s="122" customFormat="1" ht="15" customHeight="1">
      <c r="A427" s="157" t="s">
        <v>708</v>
      </c>
      <c r="B427" s="343"/>
      <c r="C427" s="206"/>
    </row>
    <row r="428" spans="1:3" s="122" customFormat="1" ht="15" customHeight="1">
      <c r="A428" s="157" t="s">
        <v>709</v>
      </c>
      <c r="B428" s="343"/>
      <c r="C428" s="206"/>
    </row>
    <row r="429" spans="1:3" s="122" customFormat="1" ht="15" customHeight="1">
      <c r="A429" s="157" t="s">
        <v>710</v>
      </c>
      <c r="B429" s="343"/>
      <c r="C429" s="206"/>
    </row>
    <row r="430" spans="1:3" s="122" customFormat="1" ht="15" customHeight="1">
      <c r="A430" s="151" t="s">
        <v>711</v>
      </c>
      <c r="B430" s="343">
        <f>SUM(B431:B433)</f>
        <v>0</v>
      </c>
      <c r="C430" s="206">
        <f>SUM(C431:C433)</f>
        <v>0</v>
      </c>
    </row>
    <row r="431" spans="1:3" s="122" customFormat="1" ht="15" customHeight="1">
      <c r="A431" s="157" t="s">
        <v>712</v>
      </c>
      <c r="B431" s="343"/>
      <c r="C431" s="206"/>
    </row>
    <row r="432" spans="1:3" s="122" customFormat="1" ht="15" customHeight="1">
      <c r="A432" s="157" t="s">
        <v>713</v>
      </c>
      <c r="B432" s="343"/>
      <c r="C432" s="206"/>
    </row>
    <row r="433" spans="1:3" s="122" customFormat="1" ht="15" customHeight="1">
      <c r="A433" s="157" t="s">
        <v>714</v>
      </c>
      <c r="B433" s="343"/>
      <c r="C433" s="206"/>
    </row>
    <row r="434" spans="1:3" s="122" customFormat="1" ht="15" customHeight="1">
      <c r="A434" s="151" t="s">
        <v>715</v>
      </c>
      <c r="B434" s="343">
        <f>SUM(B435:B437)</f>
        <v>0</v>
      </c>
      <c r="C434" s="206">
        <f>SUM(C435:C437)</f>
        <v>0</v>
      </c>
    </row>
    <row r="435" spans="1:3" s="122" customFormat="1" ht="15" customHeight="1">
      <c r="A435" s="157" t="s">
        <v>716</v>
      </c>
      <c r="B435" s="343"/>
      <c r="C435" s="206"/>
    </row>
    <row r="436" spans="1:3" s="122" customFormat="1" ht="15" customHeight="1">
      <c r="A436" s="157" t="s">
        <v>717</v>
      </c>
      <c r="B436" s="343"/>
      <c r="C436" s="206"/>
    </row>
    <row r="437" spans="1:3" s="122" customFormat="1" ht="15" customHeight="1">
      <c r="A437" s="157" t="s">
        <v>718</v>
      </c>
      <c r="B437" s="343"/>
      <c r="C437" s="206"/>
    </row>
    <row r="438" spans="1:3" s="122" customFormat="1" ht="15" customHeight="1">
      <c r="A438" s="151" t="s">
        <v>991</v>
      </c>
      <c r="B438" s="343">
        <f>SUM(B439:B443)</f>
        <v>0</v>
      </c>
      <c r="C438" s="206">
        <f>SUM(C439:C443)</f>
        <v>0</v>
      </c>
    </row>
    <row r="439" spans="1:3" s="122" customFormat="1" ht="15" customHeight="1">
      <c r="A439" s="157" t="s">
        <v>719</v>
      </c>
      <c r="B439" s="343"/>
      <c r="C439" s="206"/>
    </row>
    <row r="440" spans="1:3" s="122" customFormat="1" ht="15" customHeight="1">
      <c r="A440" s="157" t="s">
        <v>720</v>
      </c>
      <c r="B440" s="343"/>
      <c r="C440" s="206"/>
    </row>
    <row r="441" spans="1:3" s="122" customFormat="1" ht="15" customHeight="1">
      <c r="A441" s="157" t="s">
        <v>992</v>
      </c>
      <c r="B441" s="343"/>
      <c r="C441" s="206"/>
    </row>
    <row r="442" spans="1:3" s="122" customFormat="1" ht="15" customHeight="1">
      <c r="A442" s="157" t="s">
        <v>993</v>
      </c>
      <c r="B442" s="343"/>
      <c r="C442" s="206"/>
    </row>
    <row r="443" spans="1:3" s="122" customFormat="1" ht="15" customHeight="1">
      <c r="A443" s="157" t="s">
        <v>994</v>
      </c>
      <c r="B443" s="343"/>
      <c r="C443" s="206"/>
    </row>
    <row r="444" spans="1:3" s="122" customFormat="1" ht="15" customHeight="1">
      <c r="A444" s="151" t="s">
        <v>721</v>
      </c>
      <c r="B444" s="342">
        <f>SUM(B445:B450)</f>
        <v>2723</v>
      </c>
      <c r="C444" s="206">
        <f>SUM(C445:C450)</f>
        <v>0</v>
      </c>
    </row>
    <row r="445" spans="1:3" s="122" customFormat="1" ht="15" customHeight="1">
      <c r="A445" s="157" t="s">
        <v>722</v>
      </c>
      <c r="B445" s="343"/>
      <c r="C445" s="206"/>
    </row>
    <row r="446" spans="1:3" s="122" customFormat="1" ht="15" customHeight="1">
      <c r="A446" s="157" t="s">
        <v>723</v>
      </c>
      <c r="B446" s="343">
        <v>100</v>
      </c>
      <c r="C446" s="206"/>
    </row>
    <row r="447" spans="1:3" s="122" customFormat="1" ht="15" customHeight="1">
      <c r="A447" s="157" t="s">
        <v>724</v>
      </c>
      <c r="B447" s="343"/>
      <c r="C447" s="206"/>
    </row>
    <row r="448" spans="1:3" s="122" customFormat="1" ht="15" customHeight="1">
      <c r="A448" s="157" t="s">
        <v>725</v>
      </c>
      <c r="B448" s="343">
        <v>100</v>
      </c>
      <c r="C448" s="206"/>
    </row>
    <row r="449" spans="1:3" s="122" customFormat="1" ht="15" customHeight="1">
      <c r="A449" s="157" t="s">
        <v>726</v>
      </c>
      <c r="B449" s="343"/>
      <c r="C449" s="206"/>
    </row>
    <row r="450" spans="1:3" s="122" customFormat="1" ht="15" customHeight="1">
      <c r="A450" s="157" t="s">
        <v>727</v>
      </c>
      <c r="B450" s="343">
        <v>2523</v>
      </c>
      <c r="C450" s="206"/>
    </row>
    <row r="451" spans="1:3" s="122" customFormat="1" ht="15" customHeight="1">
      <c r="A451" s="151" t="s">
        <v>1376</v>
      </c>
      <c r="B451" s="343">
        <f>B452</f>
        <v>0</v>
      </c>
      <c r="C451" s="206">
        <f>C452</f>
        <v>0</v>
      </c>
    </row>
    <row r="452" spans="1:3" s="122" customFormat="1" ht="15" customHeight="1">
      <c r="A452" s="157" t="s">
        <v>1377</v>
      </c>
      <c r="B452" s="343"/>
      <c r="C452" s="206"/>
    </row>
    <row r="453" spans="1:3" s="122" customFormat="1" ht="15" customHeight="1">
      <c r="A453" s="151" t="s">
        <v>1035</v>
      </c>
      <c r="B453" s="342">
        <f>SUM(B454,B459,B467,B473,B477,B482,B487,B494,B498,B502)</f>
        <v>238</v>
      </c>
      <c r="C453" s="206">
        <f>SUM(C454,C459,C467,C473,C477,C482,C487,C494,C498,C502)</f>
        <v>0</v>
      </c>
    </row>
    <row r="454" spans="1:3" s="122" customFormat="1" ht="15" customHeight="1">
      <c r="A454" s="151" t="s">
        <v>728</v>
      </c>
      <c r="B454" s="342">
        <f>SUM(B455:B458)</f>
        <v>183</v>
      </c>
      <c r="C454" s="206">
        <f>SUM(C455:C458)</f>
        <v>0</v>
      </c>
    </row>
    <row r="455" spans="1:3" s="122" customFormat="1" ht="15" customHeight="1">
      <c r="A455" s="157" t="s">
        <v>534</v>
      </c>
      <c r="B455" s="343">
        <v>84</v>
      </c>
      <c r="C455" s="206"/>
    </row>
    <row r="456" spans="1:3" s="122" customFormat="1" ht="15" customHeight="1">
      <c r="A456" s="157" t="s">
        <v>535</v>
      </c>
      <c r="B456" s="343">
        <v>50</v>
      </c>
      <c r="C456" s="206"/>
    </row>
    <row r="457" spans="1:3" s="122" customFormat="1" ht="15" customHeight="1">
      <c r="A457" s="157" t="s">
        <v>536</v>
      </c>
      <c r="B457" s="343">
        <v>49</v>
      </c>
      <c r="C457" s="206"/>
    </row>
    <row r="458" spans="1:3" s="122" customFormat="1" ht="15" customHeight="1">
      <c r="A458" s="157" t="s">
        <v>729</v>
      </c>
      <c r="B458" s="343"/>
      <c r="C458" s="206"/>
    </row>
    <row r="459" spans="1:3" s="122" customFormat="1" ht="15" customHeight="1">
      <c r="A459" s="151" t="s">
        <v>730</v>
      </c>
      <c r="B459" s="343">
        <f>SUM(B460:B466)</f>
        <v>0</v>
      </c>
      <c r="C459" s="206">
        <f>SUM(C460:C466)</f>
        <v>0</v>
      </c>
    </row>
    <row r="460" spans="1:3" s="122" customFormat="1" ht="15" customHeight="1">
      <c r="A460" s="157" t="s">
        <v>731</v>
      </c>
      <c r="B460" s="343"/>
      <c r="C460" s="206"/>
    </row>
    <row r="461" spans="1:3" s="122" customFormat="1" ht="15" customHeight="1">
      <c r="A461" s="157" t="s">
        <v>733</v>
      </c>
      <c r="B461" s="343"/>
      <c r="C461" s="206"/>
    </row>
    <row r="462" spans="1:3" s="122" customFormat="1" ht="15" customHeight="1">
      <c r="A462" s="157" t="s">
        <v>734</v>
      </c>
      <c r="B462" s="343"/>
      <c r="C462" s="206"/>
    </row>
    <row r="463" spans="1:3" s="122" customFormat="1" ht="15" customHeight="1">
      <c r="A463" s="157" t="s">
        <v>735</v>
      </c>
      <c r="B463" s="343"/>
      <c r="C463" s="206"/>
    </row>
    <row r="464" spans="1:3" s="122" customFormat="1" ht="15" customHeight="1">
      <c r="A464" s="157" t="s">
        <v>736</v>
      </c>
      <c r="B464" s="343"/>
      <c r="C464" s="206"/>
    </row>
    <row r="465" spans="1:3" s="122" customFormat="1" ht="15" customHeight="1">
      <c r="A465" s="157" t="s">
        <v>737</v>
      </c>
      <c r="B465" s="343"/>
      <c r="C465" s="206"/>
    </row>
    <row r="466" spans="1:3" s="122" customFormat="1" ht="15" customHeight="1">
      <c r="A466" s="157" t="s">
        <v>738</v>
      </c>
      <c r="B466" s="343"/>
      <c r="C466" s="206"/>
    </row>
    <row r="467" spans="1:3" s="122" customFormat="1" ht="15" customHeight="1">
      <c r="A467" s="151" t="s">
        <v>739</v>
      </c>
      <c r="B467" s="343">
        <f>SUM(B468:B472)</f>
        <v>0</v>
      </c>
      <c r="C467" s="206">
        <f>SUM(C468:C472)</f>
        <v>0</v>
      </c>
    </row>
    <row r="468" spans="1:3" s="128" customFormat="1" ht="15" customHeight="1">
      <c r="A468" s="157" t="s">
        <v>731</v>
      </c>
      <c r="B468" s="343"/>
      <c r="C468" s="206"/>
    </row>
    <row r="469" spans="1:3" s="122" customFormat="1" ht="15" customHeight="1">
      <c r="A469" s="157" t="s">
        <v>740</v>
      </c>
      <c r="B469" s="343"/>
      <c r="C469" s="206"/>
    </row>
    <row r="470" spans="1:3" s="122" customFormat="1" ht="15" customHeight="1">
      <c r="A470" s="157" t="s">
        <v>741</v>
      </c>
      <c r="B470" s="343"/>
      <c r="C470" s="206"/>
    </row>
    <row r="471" spans="1:3" s="122" customFormat="1" ht="15" customHeight="1">
      <c r="A471" s="157" t="s">
        <v>742</v>
      </c>
      <c r="B471" s="343"/>
      <c r="C471" s="206"/>
    </row>
    <row r="472" spans="1:3" s="122" customFormat="1" ht="15" customHeight="1">
      <c r="A472" s="157" t="s">
        <v>743</v>
      </c>
      <c r="B472" s="343"/>
      <c r="C472" s="206"/>
    </row>
    <row r="473" spans="1:3" s="122" customFormat="1" ht="15" customHeight="1">
      <c r="A473" s="151" t="s">
        <v>744</v>
      </c>
      <c r="B473" s="343">
        <f>SUM(B474:B476)</f>
        <v>0</v>
      </c>
      <c r="C473" s="206">
        <f>SUM(C474:C476)</f>
        <v>0</v>
      </c>
    </row>
    <row r="474" spans="1:3" s="122" customFormat="1" ht="15" customHeight="1">
      <c r="A474" s="157" t="s">
        <v>731</v>
      </c>
      <c r="B474" s="343"/>
      <c r="C474" s="206"/>
    </row>
    <row r="475" spans="1:3" s="128" customFormat="1" ht="15" customHeight="1">
      <c r="A475" s="157" t="s">
        <v>747</v>
      </c>
      <c r="B475" s="343"/>
      <c r="C475" s="206"/>
    </row>
    <row r="476" spans="1:3" s="122" customFormat="1" ht="15" customHeight="1">
      <c r="A476" s="157" t="s">
        <v>748</v>
      </c>
      <c r="B476" s="343"/>
      <c r="C476" s="206"/>
    </row>
    <row r="477" spans="1:3" s="122" customFormat="1" ht="15" customHeight="1">
      <c r="A477" s="151" t="s">
        <v>749</v>
      </c>
      <c r="B477" s="343">
        <f>SUM(B478:B481)</f>
        <v>0</v>
      </c>
      <c r="C477" s="206">
        <f>SUM(C478:C481)</f>
        <v>0</v>
      </c>
    </row>
    <row r="478" spans="1:3" s="122" customFormat="1" ht="15" customHeight="1">
      <c r="A478" s="157" t="s">
        <v>731</v>
      </c>
      <c r="B478" s="343"/>
      <c r="C478" s="206"/>
    </row>
    <row r="479" spans="1:3" s="122" customFormat="1" ht="15" customHeight="1">
      <c r="A479" s="157" t="s">
        <v>750</v>
      </c>
      <c r="B479" s="343"/>
      <c r="C479" s="206"/>
    </row>
    <row r="480" spans="1:3" s="122" customFormat="1" ht="15" customHeight="1">
      <c r="A480" s="157" t="s">
        <v>751</v>
      </c>
      <c r="B480" s="343"/>
      <c r="C480" s="206"/>
    </row>
    <row r="481" spans="1:3" s="128" customFormat="1" ht="15" customHeight="1">
      <c r="A481" s="157" t="s">
        <v>752</v>
      </c>
      <c r="B481" s="343"/>
      <c r="C481" s="206"/>
    </row>
    <row r="482" spans="1:3" s="122" customFormat="1" ht="15" customHeight="1">
      <c r="A482" s="151" t="s">
        <v>753</v>
      </c>
      <c r="B482" s="343">
        <f>SUM(B483:B486)</f>
        <v>0</v>
      </c>
      <c r="C482" s="206">
        <f>SUM(C483:C486)</f>
        <v>0</v>
      </c>
    </row>
    <row r="483" spans="1:3" s="122" customFormat="1" ht="15" customHeight="1">
      <c r="A483" s="157" t="s">
        <v>754</v>
      </c>
      <c r="B483" s="343"/>
      <c r="C483" s="206"/>
    </row>
    <row r="484" spans="1:3" s="122" customFormat="1" ht="15" customHeight="1">
      <c r="A484" s="157" t="s">
        <v>755</v>
      </c>
      <c r="B484" s="343"/>
      <c r="C484" s="206"/>
    </row>
    <row r="485" spans="1:3" s="122" customFormat="1" ht="15" customHeight="1">
      <c r="A485" s="157" t="s">
        <v>756</v>
      </c>
      <c r="B485" s="343"/>
      <c r="C485" s="206"/>
    </row>
    <row r="486" spans="1:3" s="122" customFormat="1" ht="15" customHeight="1">
      <c r="A486" s="157" t="s">
        <v>757</v>
      </c>
      <c r="B486" s="343"/>
      <c r="C486" s="206"/>
    </row>
    <row r="487" spans="1:3" s="122" customFormat="1" ht="15" customHeight="1">
      <c r="A487" s="151" t="s">
        <v>758</v>
      </c>
      <c r="B487" s="342">
        <f>SUM(B488:B493)</f>
        <v>55</v>
      </c>
      <c r="C487" s="206">
        <f>SUM(C488:C493)</f>
        <v>0</v>
      </c>
    </row>
    <row r="488" spans="1:3" s="122" customFormat="1" ht="15" customHeight="1">
      <c r="A488" s="157" t="s">
        <v>731</v>
      </c>
      <c r="B488" s="343"/>
      <c r="C488" s="206"/>
    </row>
    <row r="489" spans="1:3" s="122" customFormat="1" ht="15" customHeight="1">
      <c r="A489" s="157" t="s">
        <v>759</v>
      </c>
      <c r="B489" s="343">
        <v>35</v>
      </c>
      <c r="C489" s="206"/>
    </row>
    <row r="490" spans="1:3" s="128" customFormat="1" ht="15" customHeight="1">
      <c r="A490" s="157" t="s">
        <v>760</v>
      </c>
      <c r="B490" s="343"/>
      <c r="C490" s="206"/>
    </row>
    <row r="491" spans="1:3" s="122" customFormat="1" ht="15" customHeight="1">
      <c r="A491" s="157" t="s">
        <v>761</v>
      </c>
      <c r="B491" s="343"/>
      <c r="C491" s="206"/>
    </row>
    <row r="492" spans="1:3" s="122" customFormat="1" ht="15" customHeight="1">
      <c r="A492" s="157" t="s">
        <v>762</v>
      </c>
      <c r="B492" s="343"/>
      <c r="C492" s="206"/>
    </row>
    <row r="493" spans="1:3" s="122" customFormat="1" ht="15" customHeight="1">
      <c r="A493" s="157" t="s">
        <v>763</v>
      </c>
      <c r="B493" s="343">
        <v>20</v>
      </c>
      <c r="C493" s="206"/>
    </row>
    <row r="494" spans="1:3" s="122" customFormat="1" ht="15" customHeight="1">
      <c r="A494" s="151" t="s">
        <v>764</v>
      </c>
      <c r="B494" s="343">
        <f>SUM(B495:B497)</f>
        <v>0</v>
      </c>
      <c r="C494" s="206">
        <f>SUM(C495:C497)</f>
        <v>0</v>
      </c>
    </row>
    <row r="495" spans="1:3" s="122" customFormat="1" ht="15" customHeight="1">
      <c r="A495" s="157" t="s">
        <v>765</v>
      </c>
      <c r="B495" s="343"/>
      <c r="C495" s="206"/>
    </row>
    <row r="496" spans="1:3" s="128" customFormat="1" ht="15" customHeight="1">
      <c r="A496" s="157" t="s">
        <v>766</v>
      </c>
      <c r="B496" s="343"/>
      <c r="C496" s="206"/>
    </row>
    <row r="497" spans="1:3" s="122" customFormat="1" ht="15" customHeight="1">
      <c r="A497" s="157" t="s">
        <v>767</v>
      </c>
      <c r="B497" s="343"/>
      <c r="C497" s="206"/>
    </row>
    <row r="498" spans="1:3" s="122" customFormat="1" ht="15" customHeight="1">
      <c r="A498" s="151" t="s">
        <v>1285</v>
      </c>
      <c r="B498" s="343">
        <f>B499+B500</f>
        <v>0</v>
      </c>
      <c r="C498" s="206">
        <f>C499+C500</f>
        <v>0</v>
      </c>
    </row>
    <row r="499" spans="1:3" s="122" customFormat="1" ht="15" customHeight="1">
      <c r="A499" s="157" t="s">
        <v>977</v>
      </c>
      <c r="B499" s="343"/>
      <c r="C499" s="206"/>
    </row>
    <row r="500" spans="1:3" s="122" customFormat="1" ht="15" customHeight="1">
      <c r="A500" s="157" t="s">
        <v>1078</v>
      </c>
      <c r="B500" s="343"/>
      <c r="C500" s="206"/>
    </row>
    <row r="501" spans="1:3" s="122" customFormat="1" ht="15" customHeight="1">
      <c r="A501" s="157" t="s">
        <v>1553</v>
      </c>
      <c r="B501" s="343"/>
      <c r="C501" s="206"/>
    </row>
    <row r="502" spans="1:3" s="122" customFormat="1" ht="15" customHeight="1">
      <c r="A502" s="151" t="s">
        <v>768</v>
      </c>
      <c r="B502" s="343">
        <f>SUM(B503:B506)</f>
        <v>0</v>
      </c>
      <c r="C502" s="206">
        <f>SUM(C503:C506)</f>
        <v>0</v>
      </c>
    </row>
    <row r="503" spans="1:3" s="128" customFormat="1" ht="15" customHeight="1">
      <c r="A503" s="157" t="s">
        <v>769</v>
      </c>
      <c r="B503" s="343"/>
      <c r="C503" s="206"/>
    </row>
    <row r="504" spans="1:3" s="122" customFormat="1" ht="15" customHeight="1">
      <c r="A504" s="157" t="s">
        <v>770</v>
      </c>
      <c r="B504" s="343"/>
      <c r="C504" s="206"/>
    </row>
    <row r="505" spans="1:3" s="122" customFormat="1" ht="15" customHeight="1">
      <c r="A505" s="157" t="s">
        <v>771</v>
      </c>
      <c r="B505" s="343"/>
      <c r="C505" s="206"/>
    </row>
    <row r="506" spans="1:3" s="122" customFormat="1" ht="15" customHeight="1">
      <c r="A506" s="157" t="s">
        <v>772</v>
      </c>
      <c r="B506" s="343"/>
      <c r="C506" s="206"/>
    </row>
    <row r="507" spans="1:3" s="122" customFormat="1" ht="15" customHeight="1">
      <c r="A507" s="151" t="s">
        <v>1378</v>
      </c>
      <c r="B507" s="342">
        <f>SUM(B508,B524,B532,B543,B552,B560)</f>
        <v>799</v>
      </c>
      <c r="C507" s="206">
        <f>SUM(C508,C524,C532,C543,C552,C560)</f>
        <v>0</v>
      </c>
    </row>
    <row r="508" spans="1:3" s="122" customFormat="1" ht="15" customHeight="1">
      <c r="A508" s="151" t="s">
        <v>1379</v>
      </c>
      <c r="B508" s="342">
        <f>SUM(B509:B523)</f>
        <v>638</v>
      </c>
      <c r="C508" s="206">
        <f>SUM(C509:C523)</f>
        <v>0</v>
      </c>
    </row>
    <row r="509" spans="1:3" s="122" customFormat="1" ht="15" customHeight="1">
      <c r="A509" s="157" t="s">
        <v>534</v>
      </c>
      <c r="B509" s="343">
        <v>70</v>
      </c>
      <c r="C509" s="206"/>
    </row>
    <row r="510" spans="1:3" s="122" customFormat="1" ht="15" customHeight="1">
      <c r="A510" s="157" t="s">
        <v>535</v>
      </c>
      <c r="B510" s="343">
        <v>105</v>
      </c>
      <c r="C510" s="206"/>
    </row>
    <row r="511" spans="1:3" s="122" customFormat="1" ht="15" customHeight="1">
      <c r="A511" s="157" t="s">
        <v>536</v>
      </c>
      <c r="B511" s="343">
        <v>82</v>
      </c>
      <c r="C511" s="206"/>
    </row>
    <row r="512" spans="1:3" s="122" customFormat="1" ht="15" customHeight="1">
      <c r="A512" s="157" t="s">
        <v>773</v>
      </c>
      <c r="B512" s="343">
        <v>5</v>
      </c>
      <c r="C512" s="206"/>
    </row>
    <row r="513" spans="1:3" s="122" customFormat="1" ht="15" customHeight="1">
      <c r="A513" s="157" t="s">
        <v>774</v>
      </c>
      <c r="B513" s="343"/>
      <c r="C513" s="206"/>
    </row>
    <row r="514" spans="1:3" s="122" customFormat="1" ht="15" customHeight="1">
      <c r="A514" s="157" t="s">
        <v>775</v>
      </c>
      <c r="B514" s="343"/>
      <c r="C514" s="206"/>
    </row>
    <row r="515" spans="1:3" s="122" customFormat="1" ht="15" customHeight="1">
      <c r="A515" s="157" t="s">
        <v>776</v>
      </c>
      <c r="B515" s="343"/>
      <c r="C515" s="206"/>
    </row>
    <row r="516" spans="1:3" s="122" customFormat="1" ht="15" customHeight="1">
      <c r="A516" s="157" t="s">
        <v>777</v>
      </c>
      <c r="B516" s="343"/>
      <c r="C516" s="206"/>
    </row>
    <row r="517" spans="1:3" s="122" customFormat="1" ht="15" customHeight="1">
      <c r="A517" s="157" t="s">
        <v>778</v>
      </c>
      <c r="B517" s="343">
        <v>320</v>
      </c>
      <c r="C517" s="206"/>
    </row>
    <row r="518" spans="1:3" s="122" customFormat="1" ht="15" customHeight="1">
      <c r="A518" s="157" t="s">
        <v>1380</v>
      </c>
      <c r="B518" s="343"/>
      <c r="C518" s="206"/>
    </row>
    <row r="519" spans="1:3" s="122" customFormat="1" ht="15" customHeight="1">
      <c r="A519" s="157" t="s">
        <v>779</v>
      </c>
      <c r="B519" s="343"/>
      <c r="C519" s="206"/>
    </row>
    <row r="520" spans="1:3" s="122" customFormat="1" ht="15" customHeight="1">
      <c r="A520" s="157" t="s">
        <v>1381</v>
      </c>
      <c r="B520" s="343">
        <v>20</v>
      </c>
      <c r="C520" s="206"/>
    </row>
    <row r="521" spans="1:3" s="122" customFormat="1" ht="15" customHeight="1">
      <c r="A521" s="157" t="s">
        <v>361</v>
      </c>
      <c r="B521" s="343">
        <v>10</v>
      </c>
      <c r="C521" s="206"/>
    </row>
    <row r="522" spans="1:3" s="122" customFormat="1" ht="15" customHeight="1">
      <c r="A522" s="157" t="s">
        <v>1554</v>
      </c>
      <c r="B522" s="343"/>
      <c r="C522" s="206"/>
    </row>
    <row r="523" spans="1:3" s="122" customFormat="1" ht="15" customHeight="1">
      <c r="A523" s="157" t="s">
        <v>1382</v>
      </c>
      <c r="B523" s="343">
        <v>26</v>
      </c>
      <c r="C523" s="206"/>
    </row>
    <row r="524" spans="1:3" s="122" customFormat="1" ht="15" customHeight="1">
      <c r="A524" s="151" t="s">
        <v>780</v>
      </c>
      <c r="B524" s="343">
        <f>SUM(B525:B531)</f>
        <v>0</v>
      </c>
      <c r="C524" s="206">
        <f>SUM(C525:C531)</f>
        <v>0</v>
      </c>
    </row>
    <row r="525" spans="1:3" s="122" customFormat="1" ht="15" customHeight="1">
      <c r="A525" s="157" t="s">
        <v>534</v>
      </c>
      <c r="B525" s="343"/>
      <c r="C525" s="206"/>
    </row>
    <row r="526" spans="1:3" s="122" customFormat="1" ht="15" customHeight="1">
      <c r="A526" s="157" t="s">
        <v>535</v>
      </c>
      <c r="B526" s="343"/>
      <c r="C526" s="206"/>
    </row>
    <row r="527" spans="1:3" s="122" customFormat="1" ht="15" customHeight="1">
      <c r="A527" s="157" t="s">
        <v>536</v>
      </c>
      <c r="B527" s="343"/>
      <c r="C527" s="206"/>
    </row>
    <row r="528" spans="1:3" s="122" customFormat="1" ht="15" customHeight="1">
      <c r="A528" s="157" t="s">
        <v>781</v>
      </c>
      <c r="B528" s="343"/>
      <c r="C528" s="206"/>
    </row>
    <row r="529" spans="1:3" s="122" customFormat="1" ht="15" customHeight="1">
      <c r="A529" s="157" t="s">
        <v>782</v>
      </c>
      <c r="B529" s="343"/>
      <c r="C529" s="206"/>
    </row>
    <row r="530" spans="1:3" s="122" customFormat="1" ht="15" customHeight="1">
      <c r="A530" s="157" t="s">
        <v>783</v>
      </c>
      <c r="B530" s="343"/>
      <c r="C530" s="206"/>
    </row>
    <row r="531" spans="1:3" s="128" customFormat="1" ht="15" customHeight="1">
      <c r="A531" s="157" t="s">
        <v>784</v>
      </c>
      <c r="B531" s="343"/>
      <c r="C531" s="206"/>
    </row>
    <row r="532" spans="1:3" s="122" customFormat="1" ht="15" customHeight="1">
      <c r="A532" s="151" t="s">
        <v>785</v>
      </c>
      <c r="B532" s="342">
        <f>SUM(B533:B542)</f>
        <v>125</v>
      </c>
      <c r="C532" s="206">
        <f>SUM(C533:C542)</f>
        <v>0</v>
      </c>
    </row>
    <row r="533" spans="1:3" s="122" customFormat="1" ht="15" customHeight="1">
      <c r="A533" s="157" t="s">
        <v>534</v>
      </c>
      <c r="B533" s="343"/>
      <c r="C533" s="206"/>
    </row>
    <row r="534" spans="1:3" s="122" customFormat="1" ht="15" customHeight="1">
      <c r="A534" s="157" t="s">
        <v>535</v>
      </c>
      <c r="B534" s="343"/>
      <c r="C534" s="206"/>
    </row>
    <row r="535" spans="1:3" s="122" customFormat="1" ht="15" customHeight="1">
      <c r="A535" s="157" t="s">
        <v>536</v>
      </c>
      <c r="B535" s="343"/>
      <c r="C535" s="206"/>
    </row>
    <row r="536" spans="1:3" s="122" customFormat="1" ht="15" customHeight="1">
      <c r="A536" s="157" t="s">
        <v>786</v>
      </c>
      <c r="B536" s="343"/>
      <c r="C536" s="206"/>
    </row>
    <row r="537" spans="1:3" s="122" customFormat="1" ht="15" customHeight="1">
      <c r="A537" s="157" t="s">
        <v>787</v>
      </c>
      <c r="B537" s="343">
        <v>20</v>
      </c>
      <c r="C537" s="206"/>
    </row>
    <row r="538" spans="1:3" s="122" customFormat="1" ht="15" customHeight="1">
      <c r="A538" s="157" t="s">
        <v>788</v>
      </c>
      <c r="B538" s="343">
        <v>100</v>
      </c>
      <c r="C538" s="206"/>
    </row>
    <row r="539" spans="1:3" s="122" customFormat="1" ht="15" customHeight="1">
      <c r="A539" s="157" t="s">
        <v>789</v>
      </c>
      <c r="B539" s="343"/>
      <c r="C539" s="206"/>
    </row>
    <row r="540" spans="1:3" s="122" customFormat="1" ht="15" customHeight="1">
      <c r="A540" s="157" t="s">
        <v>790</v>
      </c>
      <c r="B540" s="343">
        <v>5</v>
      </c>
      <c r="C540" s="206"/>
    </row>
    <row r="541" spans="1:3" s="122" customFormat="1" ht="15" customHeight="1">
      <c r="A541" s="157" t="s">
        <v>791</v>
      </c>
      <c r="B541" s="343"/>
      <c r="C541" s="206"/>
    </row>
    <row r="542" spans="1:3" s="122" customFormat="1" ht="15" customHeight="1">
      <c r="A542" s="157" t="s">
        <v>792</v>
      </c>
      <c r="B542" s="343"/>
      <c r="C542" s="206"/>
    </row>
    <row r="543" spans="1:3" s="122" customFormat="1" ht="15" customHeight="1">
      <c r="A543" s="151" t="s">
        <v>1383</v>
      </c>
      <c r="B543" s="343">
        <f>SUM(B544:B551)</f>
        <v>0</v>
      </c>
      <c r="C543" s="206">
        <f>SUM(C544:C551)</f>
        <v>0</v>
      </c>
    </row>
    <row r="544" spans="1:3" s="122" customFormat="1" ht="15" customHeight="1">
      <c r="A544" s="157" t="s">
        <v>534</v>
      </c>
      <c r="B544" s="343"/>
      <c r="C544" s="206"/>
    </row>
    <row r="545" spans="1:3" s="122" customFormat="1" ht="15" customHeight="1">
      <c r="A545" s="157" t="s">
        <v>535</v>
      </c>
      <c r="B545" s="343"/>
      <c r="C545" s="206"/>
    </row>
    <row r="546" spans="1:3" s="122" customFormat="1" ht="15" customHeight="1">
      <c r="A546" s="157" t="s">
        <v>536</v>
      </c>
      <c r="B546" s="343"/>
      <c r="C546" s="206"/>
    </row>
    <row r="547" spans="1:3" s="122" customFormat="1" ht="15" customHeight="1">
      <c r="A547" s="157" t="s">
        <v>796</v>
      </c>
      <c r="B547" s="343"/>
      <c r="C547" s="206"/>
    </row>
    <row r="548" spans="1:3" s="122" customFormat="1" ht="15" customHeight="1">
      <c r="A548" s="157" t="s">
        <v>797</v>
      </c>
      <c r="B548" s="343"/>
      <c r="C548" s="206"/>
    </row>
    <row r="549" spans="1:3" s="122" customFormat="1" ht="15" customHeight="1">
      <c r="A549" s="157" t="s">
        <v>798</v>
      </c>
      <c r="B549" s="343"/>
      <c r="C549" s="206"/>
    </row>
    <row r="550" spans="1:3" s="122" customFormat="1" ht="15" customHeight="1">
      <c r="A550" s="157" t="s">
        <v>795</v>
      </c>
      <c r="B550" s="343"/>
      <c r="C550" s="206"/>
    </row>
    <row r="551" spans="1:3" s="122" customFormat="1" ht="15" customHeight="1">
      <c r="A551" s="157" t="s">
        <v>1384</v>
      </c>
      <c r="B551" s="343"/>
      <c r="C551" s="206"/>
    </row>
    <row r="552" spans="1:3" s="122" customFormat="1" ht="15" customHeight="1">
      <c r="A552" s="151" t="s">
        <v>1385</v>
      </c>
      <c r="B552" s="343">
        <f>SUM(B553:B559)</f>
        <v>0</v>
      </c>
      <c r="C552" s="206">
        <f>SUM(C553:C559)</f>
        <v>0</v>
      </c>
    </row>
    <row r="553" spans="1:3" s="122" customFormat="1" ht="15" customHeight="1">
      <c r="A553" s="157" t="s">
        <v>534</v>
      </c>
      <c r="B553" s="343"/>
      <c r="C553" s="206"/>
    </row>
    <row r="554" spans="1:3" s="122" customFormat="1" ht="15" customHeight="1">
      <c r="A554" s="157" t="s">
        <v>535</v>
      </c>
      <c r="B554" s="343"/>
      <c r="C554" s="206"/>
    </row>
    <row r="555" spans="1:3" s="122" customFormat="1" ht="15" customHeight="1">
      <c r="A555" s="157" t="s">
        <v>536</v>
      </c>
      <c r="B555" s="343"/>
      <c r="C555" s="206"/>
    </row>
    <row r="556" spans="1:3" s="122" customFormat="1" ht="15" customHeight="1">
      <c r="A556" s="157" t="s">
        <v>793</v>
      </c>
      <c r="B556" s="343"/>
      <c r="C556" s="206"/>
    </row>
    <row r="557" spans="1:3" s="122" customFormat="1" ht="15" customHeight="1">
      <c r="A557" s="157" t="s">
        <v>794</v>
      </c>
      <c r="B557" s="343"/>
      <c r="C557" s="206"/>
    </row>
    <row r="558" spans="1:3" s="122" customFormat="1" ht="15" customHeight="1">
      <c r="A558" s="157" t="s">
        <v>1555</v>
      </c>
      <c r="B558" s="343"/>
      <c r="C558" s="206"/>
    </row>
    <row r="559" spans="1:3" s="122" customFormat="1" ht="15" customHeight="1">
      <c r="A559" s="157" t="s">
        <v>1386</v>
      </c>
      <c r="B559" s="343"/>
      <c r="C559" s="206"/>
    </row>
    <row r="560" spans="1:3" s="122" customFormat="1" ht="15" customHeight="1">
      <c r="A560" s="151" t="s">
        <v>1556</v>
      </c>
      <c r="B560" s="342">
        <f>SUM(B561:B563)</f>
        <v>36</v>
      </c>
      <c r="C560" s="206">
        <f>SUM(C561:C563)</f>
        <v>0</v>
      </c>
    </row>
    <row r="561" spans="1:3" s="122" customFormat="1" ht="15" customHeight="1">
      <c r="A561" s="157" t="s">
        <v>799</v>
      </c>
      <c r="B561" s="343"/>
      <c r="C561" s="206"/>
    </row>
    <row r="562" spans="1:3" s="122" customFormat="1" ht="15" customHeight="1">
      <c r="A562" s="157" t="s">
        <v>169</v>
      </c>
      <c r="B562" s="343"/>
      <c r="C562" s="206"/>
    </row>
    <row r="563" spans="1:3" s="122" customFormat="1" ht="15" customHeight="1">
      <c r="A563" s="157" t="s">
        <v>1557</v>
      </c>
      <c r="B563" s="343">
        <v>36</v>
      </c>
      <c r="C563" s="206"/>
    </row>
    <row r="564" spans="1:3" s="122" customFormat="1" ht="15" customHeight="1">
      <c r="A564" s="151" t="s">
        <v>1036</v>
      </c>
      <c r="B564" s="342">
        <f>B565+B579+B587+B589+B597+B601+B611+B619+B626+B634+B643+B648+B651+B654+B657+B660+B663+B667+B672+B683</f>
        <v>13108</v>
      </c>
      <c r="C564" s="206">
        <f>C565+C579+C587+C589+C597+C601+C611+C619+C626+C634+C643+C648+C651+C654+C657+C660+C663+C667+C672+C683</f>
        <v>0</v>
      </c>
    </row>
    <row r="565" spans="1:3" s="122" customFormat="1" ht="15" customHeight="1">
      <c r="A565" s="151" t="s">
        <v>800</v>
      </c>
      <c r="B565" s="342">
        <f>SUM(B566:B578)</f>
        <v>412</v>
      </c>
      <c r="C565" s="206">
        <f>SUM(C566:C578)</f>
        <v>0</v>
      </c>
    </row>
    <row r="566" spans="1:3" s="128" customFormat="1" ht="15" customHeight="1">
      <c r="A566" s="157" t="s">
        <v>534</v>
      </c>
      <c r="B566" s="343">
        <v>303</v>
      </c>
      <c r="C566" s="206"/>
    </row>
    <row r="567" spans="1:3" s="122" customFormat="1" ht="15" customHeight="1">
      <c r="A567" s="157" t="s">
        <v>535</v>
      </c>
      <c r="B567" s="343"/>
      <c r="C567" s="206"/>
    </row>
    <row r="568" spans="1:3" s="122" customFormat="1" ht="15" customHeight="1">
      <c r="A568" s="157" t="s">
        <v>536</v>
      </c>
      <c r="B568" s="343">
        <v>25</v>
      </c>
      <c r="C568" s="206"/>
    </row>
    <row r="569" spans="1:3" s="122" customFormat="1" ht="15" customHeight="1">
      <c r="A569" s="157" t="s">
        <v>801</v>
      </c>
      <c r="B569" s="343">
        <v>36</v>
      </c>
      <c r="C569" s="206"/>
    </row>
    <row r="570" spans="1:3" s="122" customFormat="1" ht="15" customHeight="1">
      <c r="A570" s="157" t="s">
        <v>802</v>
      </c>
      <c r="B570" s="343"/>
      <c r="C570" s="206"/>
    </row>
    <row r="571" spans="1:3" s="122" customFormat="1" ht="15" customHeight="1">
      <c r="A571" s="157" t="s">
        <v>803</v>
      </c>
      <c r="B571" s="343"/>
      <c r="C571" s="206"/>
    </row>
    <row r="572" spans="1:3" s="122" customFormat="1" ht="15" customHeight="1">
      <c r="A572" s="157" t="s">
        <v>804</v>
      </c>
      <c r="B572" s="343">
        <v>20</v>
      </c>
      <c r="C572" s="206"/>
    </row>
    <row r="573" spans="1:3" s="122" customFormat="1" ht="15" customHeight="1">
      <c r="A573" s="157" t="s">
        <v>574</v>
      </c>
      <c r="B573" s="343">
        <v>22</v>
      </c>
      <c r="C573" s="206"/>
    </row>
    <row r="574" spans="1:3" s="122" customFormat="1" ht="15" customHeight="1">
      <c r="A574" s="157" t="s">
        <v>805</v>
      </c>
      <c r="B574" s="343"/>
      <c r="C574" s="206"/>
    </row>
    <row r="575" spans="1:3" s="122" customFormat="1" ht="15" customHeight="1">
      <c r="A575" s="157" t="s">
        <v>806</v>
      </c>
      <c r="B575" s="343"/>
      <c r="C575" s="206"/>
    </row>
    <row r="576" spans="1:3" s="122" customFormat="1" ht="15" customHeight="1">
      <c r="A576" s="157" t="s">
        <v>807</v>
      </c>
      <c r="B576" s="343">
        <v>5</v>
      </c>
      <c r="C576" s="206"/>
    </row>
    <row r="577" spans="1:3" s="122" customFormat="1" ht="15" customHeight="1">
      <c r="A577" s="157" t="s">
        <v>1286</v>
      </c>
      <c r="B577" s="343"/>
      <c r="C577" s="206"/>
    </row>
    <row r="578" spans="1:3" s="122" customFormat="1" ht="15" customHeight="1">
      <c r="A578" s="157" t="s">
        <v>808</v>
      </c>
      <c r="B578" s="343">
        <v>1</v>
      </c>
      <c r="C578" s="206"/>
    </row>
    <row r="579" spans="1:3" s="122" customFormat="1" ht="15" customHeight="1">
      <c r="A579" s="151" t="s">
        <v>809</v>
      </c>
      <c r="B579" s="342">
        <f>SUM(B580:B586)</f>
        <v>3193</v>
      </c>
      <c r="C579" s="206">
        <f>SUM(C580:C586)</f>
        <v>0</v>
      </c>
    </row>
    <row r="580" spans="1:3" s="122" customFormat="1" ht="15" customHeight="1">
      <c r="A580" s="157" t="s">
        <v>534</v>
      </c>
      <c r="B580" s="343">
        <v>215</v>
      </c>
      <c r="C580" s="206"/>
    </row>
    <row r="581" spans="1:3" s="122" customFormat="1" ht="15" customHeight="1">
      <c r="A581" s="157" t="s">
        <v>535</v>
      </c>
      <c r="B581" s="343">
        <v>77</v>
      </c>
      <c r="C581" s="206"/>
    </row>
    <row r="582" spans="1:3" s="122" customFormat="1" ht="15" customHeight="1">
      <c r="A582" s="157" t="s">
        <v>536</v>
      </c>
      <c r="B582" s="343">
        <v>93</v>
      </c>
      <c r="C582" s="206"/>
    </row>
    <row r="583" spans="1:3" s="128" customFormat="1" ht="15" customHeight="1">
      <c r="A583" s="157" t="s">
        <v>1558</v>
      </c>
      <c r="B583" s="343"/>
      <c r="C583" s="206"/>
    </row>
    <row r="584" spans="1:3" s="122" customFormat="1" ht="15" customHeight="1">
      <c r="A584" s="157" t="s">
        <v>812</v>
      </c>
      <c r="B584" s="343"/>
      <c r="C584" s="206"/>
    </row>
    <row r="585" spans="1:3" s="122" customFormat="1" ht="15" customHeight="1">
      <c r="A585" s="157" t="s">
        <v>1559</v>
      </c>
      <c r="B585" s="343">
        <v>2768</v>
      </c>
      <c r="C585" s="206"/>
    </row>
    <row r="586" spans="1:3" s="122" customFormat="1" ht="15" customHeight="1">
      <c r="A586" s="157" t="s">
        <v>1560</v>
      </c>
      <c r="B586" s="343">
        <v>40</v>
      </c>
      <c r="C586" s="206"/>
    </row>
    <row r="587" spans="1:3" s="128" customFormat="1" ht="15" customHeight="1">
      <c r="A587" s="151" t="s">
        <v>978</v>
      </c>
      <c r="B587" s="343">
        <f>B588</f>
        <v>0</v>
      </c>
      <c r="C587" s="206">
        <f>C588</f>
        <v>0</v>
      </c>
    </row>
    <row r="588" spans="1:3" s="122" customFormat="1" ht="15" customHeight="1">
      <c r="A588" s="157" t="s">
        <v>1079</v>
      </c>
      <c r="B588" s="343"/>
      <c r="C588" s="206"/>
    </row>
    <row r="589" spans="1:3" s="122" customFormat="1" ht="15" customHeight="1">
      <c r="A589" s="151" t="s">
        <v>819</v>
      </c>
      <c r="B589" s="342">
        <f>SUM(B590:B596)</f>
        <v>6059</v>
      </c>
      <c r="C589" s="206">
        <f>SUM(C590:C596)</f>
        <v>0</v>
      </c>
    </row>
    <row r="590" spans="1:3" s="122" customFormat="1" ht="15" customHeight="1">
      <c r="A590" s="157" t="s">
        <v>1561</v>
      </c>
      <c r="B590" s="343">
        <v>741</v>
      </c>
      <c r="C590" s="206"/>
    </row>
    <row r="591" spans="1:3" s="122" customFormat="1" ht="15" customHeight="1">
      <c r="A591" s="157" t="s">
        <v>821</v>
      </c>
      <c r="B591" s="343">
        <v>106</v>
      </c>
      <c r="C591" s="206"/>
    </row>
    <row r="592" spans="1:3" s="122" customFormat="1" ht="15" customHeight="1">
      <c r="A592" s="157" t="s">
        <v>822</v>
      </c>
      <c r="B592" s="343">
        <v>19</v>
      </c>
      <c r="C592" s="206"/>
    </row>
    <row r="593" spans="1:3" s="122" customFormat="1" ht="15" customHeight="1">
      <c r="A593" s="157" t="s">
        <v>1253</v>
      </c>
      <c r="B593" s="343">
        <v>4970</v>
      </c>
      <c r="C593" s="206"/>
    </row>
    <row r="594" spans="1:3" s="122" customFormat="1" ht="15" customHeight="1">
      <c r="A594" s="157" t="s">
        <v>1254</v>
      </c>
      <c r="B594" s="343">
        <v>223</v>
      </c>
      <c r="C594" s="206"/>
    </row>
    <row r="595" spans="1:3" s="122" customFormat="1" ht="15" customHeight="1">
      <c r="A595" s="157" t="s">
        <v>1255</v>
      </c>
      <c r="B595" s="343"/>
      <c r="C595" s="206"/>
    </row>
    <row r="596" spans="1:3" s="122" customFormat="1" ht="15" customHeight="1">
      <c r="A596" s="157" t="s">
        <v>1562</v>
      </c>
      <c r="B596" s="343"/>
      <c r="C596" s="206"/>
    </row>
    <row r="597" spans="1:3" s="122" customFormat="1" ht="15" customHeight="1">
      <c r="A597" s="151" t="s">
        <v>825</v>
      </c>
      <c r="B597" s="343">
        <f>SUM(B598:B600)</f>
        <v>0</v>
      </c>
      <c r="C597" s="206">
        <f>SUM(C598:C600)</f>
        <v>0</v>
      </c>
    </row>
    <row r="598" spans="1:3" s="122" customFormat="1" ht="15" customHeight="1">
      <c r="A598" s="157" t="s">
        <v>826</v>
      </c>
      <c r="B598" s="343"/>
      <c r="C598" s="206"/>
    </row>
    <row r="599" spans="1:3" s="122" customFormat="1" ht="15" customHeight="1">
      <c r="A599" s="157" t="s">
        <v>827</v>
      </c>
      <c r="B599" s="343"/>
      <c r="C599" s="206"/>
    </row>
    <row r="600" spans="1:3" s="122" customFormat="1" ht="15" customHeight="1">
      <c r="A600" s="157" t="s">
        <v>828</v>
      </c>
      <c r="B600" s="343"/>
      <c r="C600" s="206"/>
    </row>
    <row r="601" spans="1:3" s="122" customFormat="1" ht="15" customHeight="1">
      <c r="A601" s="151" t="s">
        <v>829</v>
      </c>
      <c r="B601" s="342">
        <f>SUM(B602:B610)</f>
        <v>8</v>
      </c>
      <c r="C601" s="206">
        <f>SUM(C602:C610)</f>
        <v>0</v>
      </c>
    </row>
    <row r="602" spans="1:3" s="122" customFormat="1" ht="15" customHeight="1">
      <c r="A602" s="157" t="s">
        <v>1080</v>
      </c>
      <c r="B602" s="343"/>
      <c r="C602" s="206"/>
    </row>
    <row r="603" spans="1:3" s="122" customFormat="1" ht="15" customHeight="1">
      <c r="A603" s="157" t="s">
        <v>830</v>
      </c>
      <c r="B603" s="343"/>
      <c r="C603" s="206"/>
    </row>
    <row r="604" spans="1:3" s="122" customFormat="1" ht="15" customHeight="1">
      <c r="A604" s="157" t="s">
        <v>831</v>
      </c>
      <c r="B604" s="343"/>
      <c r="C604" s="206"/>
    </row>
    <row r="605" spans="1:3" s="122" customFormat="1" ht="15" customHeight="1">
      <c r="A605" s="157" t="s">
        <v>832</v>
      </c>
      <c r="B605" s="343"/>
      <c r="C605" s="206"/>
    </row>
    <row r="606" spans="1:3" s="122" customFormat="1" ht="15" customHeight="1">
      <c r="A606" s="157" t="s">
        <v>833</v>
      </c>
      <c r="B606" s="343"/>
      <c r="C606" s="206"/>
    </row>
    <row r="607" spans="1:3" s="122" customFormat="1" ht="15" customHeight="1">
      <c r="A607" s="157" t="s">
        <v>834</v>
      </c>
      <c r="B607" s="343"/>
      <c r="C607" s="206"/>
    </row>
    <row r="608" spans="1:3" s="122" customFormat="1" ht="15" customHeight="1">
      <c r="A608" s="157" t="s">
        <v>835</v>
      </c>
      <c r="B608" s="343"/>
      <c r="C608" s="206"/>
    </row>
    <row r="609" spans="1:3" s="122" customFormat="1" ht="15" customHeight="1">
      <c r="A609" s="157" t="s">
        <v>1081</v>
      </c>
      <c r="B609" s="343"/>
      <c r="C609" s="206"/>
    </row>
    <row r="610" spans="1:3" s="122" customFormat="1" ht="15" customHeight="1">
      <c r="A610" s="157" t="s">
        <v>836</v>
      </c>
      <c r="B610" s="343">
        <v>8</v>
      </c>
      <c r="C610" s="206"/>
    </row>
    <row r="611" spans="1:3" s="122" customFormat="1" ht="15" customHeight="1">
      <c r="A611" s="151" t="s">
        <v>837</v>
      </c>
      <c r="B611" s="342">
        <f>SUM(B612:B618)</f>
        <v>1059</v>
      </c>
      <c r="C611" s="206">
        <f>SUM(C612:C618)</f>
        <v>0</v>
      </c>
    </row>
    <row r="612" spans="1:3" s="122" customFormat="1" ht="15" customHeight="1">
      <c r="A612" s="157" t="s">
        <v>838</v>
      </c>
      <c r="B612" s="343">
        <v>337</v>
      </c>
      <c r="C612" s="206"/>
    </row>
    <row r="613" spans="1:3" s="122" customFormat="1" ht="15" customHeight="1">
      <c r="A613" s="157" t="s">
        <v>839</v>
      </c>
      <c r="B613" s="343"/>
      <c r="C613" s="206"/>
    </row>
    <row r="614" spans="1:3" s="122" customFormat="1" ht="15" customHeight="1">
      <c r="A614" s="157" t="s">
        <v>840</v>
      </c>
      <c r="B614" s="343"/>
      <c r="C614" s="206"/>
    </row>
    <row r="615" spans="1:3" s="122" customFormat="1" ht="15" customHeight="1">
      <c r="A615" s="157" t="s">
        <v>841</v>
      </c>
      <c r="B615" s="343"/>
      <c r="C615" s="206"/>
    </row>
    <row r="616" spans="1:3" s="122" customFormat="1" ht="15" customHeight="1">
      <c r="A616" s="157" t="s">
        <v>842</v>
      </c>
      <c r="B616" s="343">
        <v>372</v>
      </c>
      <c r="C616" s="206"/>
    </row>
    <row r="617" spans="1:3" s="122" customFormat="1" ht="15" customHeight="1">
      <c r="A617" s="157" t="s">
        <v>843</v>
      </c>
      <c r="B617" s="343"/>
      <c r="C617" s="206"/>
    </row>
    <row r="618" spans="1:3" s="122" customFormat="1" ht="15" customHeight="1">
      <c r="A618" s="157" t="s">
        <v>844</v>
      </c>
      <c r="B618" s="343">
        <v>350</v>
      </c>
      <c r="C618" s="206"/>
    </row>
    <row r="619" spans="1:3" s="122" customFormat="1" ht="15" customHeight="1">
      <c r="A619" s="151" t="s">
        <v>845</v>
      </c>
      <c r="B619" s="342">
        <f>SUM(B620:B625)</f>
        <v>251</v>
      </c>
      <c r="C619" s="206">
        <f>SUM(C620:C625)</f>
        <v>0</v>
      </c>
    </row>
    <row r="620" spans="1:3" s="122" customFormat="1" ht="15" customHeight="1">
      <c r="A620" s="157" t="s">
        <v>1287</v>
      </c>
      <c r="B620" s="343"/>
      <c r="C620" s="206"/>
    </row>
    <row r="621" spans="1:3" s="122" customFormat="1" ht="15" customHeight="1">
      <c r="A621" s="157" t="s">
        <v>846</v>
      </c>
      <c r="B621" s="343"/>
      <c r="C621" s="206"/>
    </row>
    <row r="622" spans="1:3" s="128" customFormat="1" ht="15" customHeight="1">
      <c r="A622" s="157" t="s">
        <v>847</v>
      </c>
      <c r="B622" s="343"/>
      <c r="C622" s="206"/>
    </row>
    <row r="623" spans="1:3" s="122" customFormat="1" ht="15" customHeight="1">
      <c r="A623" s="157" t="s">
        <v>170</v>
      </c>
      <c r="B623" s="343"/>
      <c r="C623" s="206"/>
    </row>
    <row r="624" spans="1:3" s="122" customFormat="1" ht="15" customHeight="1">
      <c r="A624" s="157" t="s">
        <v>594</v>
      </c>
      <c r="B624" s="343">
        <v>54</v>
      </c>
      <c r="C624" s="206"/>
    </row>
    <row r="625" spans="1:3" s="122" customFormat="1" ht="15" customHeight="1">
      <c r="A625" s="157" t="s">
        <v>848</v>
      </c>
      <c r="B625" s="343">
        <v>197</v>
      </c>
      <c r="C625" s="206"/>
    </row>
    <row r="626" spans="1:3" s="122" customFormat="1" ht="15" customHeight="1">
      <c r="A626" s="151" t="s">
        <v>849</v>
      </c>
      <c r="B626" s="342">
        <f>SUM(B627:B633)</f>
        <v>605</v>
      </c>
      <c r="C626" s="206">
        <f>SUM(C627:C633)</f>
        <v>0</v>
      </c>
    </row>
    <row r="627" spans="1:3" s="122" customFormat="1" ht="15" customHeight="1">
      <c r="A627" s="157" t="s">
        <v>850</v>
      </c>
      <c r="B627" s="343"/>
      <c r="C627" s="206"/>
    </row>
    <row r="628" spans="1:3" s="128" customFormat="1" ht="15" customHeight="1">
      <c r="A628" s="157" t="s">
        <v>851</v>
      </c>
      <c r="B628" s="343">
        <v>505</v>
      </c>
      <c r="C628" s="206"/>
    </row>
    <row r="629" spans="1:3" s="122" customFormat="1" ht="15" customHeight="1">
      <c r="A629" s="157" t="s">
        <v>1563</v>
      </c>
      <c r="B629" s="343"/>
      <c r="C629" s="206"/>
    </row>
    <row r="630" spans="1:3" s="122" customFormat="1" ht="15" customHeight="1">
      <c r="A630" s="157" t="s">
        <v>853</v>
      </c>
      <c r="B630" s="343"/>
      <c r="C630" s="206"/>
    </row>
    <row r="631" spans="1:3" s="122" customFormat="1" ht="15" customHeight="1">
      <c r="A631" s="157" t="s">
        <v>854</v>
      </c>
      <c r="B631" s="343">
        <v>100</v>
      </c>
      <c r="C631" s="206"/>
    </row>
    <row r="632" spans="1:3" s="122" customFormat="1" ht="15" customHeight="1">
      <c r="A632" s="157" t="s">
        <v>1564</v>
      </c>
      <c r="B632" s="343"/>
      <c r="C632" s="206"/>
    </row>
    <row r="633" spans="1:3" s="128" customFormat="1" ht="15" customHeight="1">
      <c r="A633" s="157" t="s">
        <v>855</v>
      </c>
      <c r="B633" s="343"/>
      <c r="C633" s="206"/>
    </row>
    <row r="634" spans="1:3" s="122" customFormat="1" ht="15" customHeight="1">
      <c r="A634" s="151" t="s">
        <v>856</v>
      </c>
      <c r="B634" s="342">
        <f>SUM(B635:B642)</f>
        <v>751</v>
      </c>
      <c r="C634" s="206">
        <f>SUM(C635:C642)</f>
        <v>0</v>
      </c>
    </row>
    <row r="635" spans="1:3" s="122" customFormat="1" ht="15" customHeight="1">
      <c r="A635" s="157" t="s">
        <v>534</v>
      </c>
      <c r="B635" s="343">
        <v>82</v>
      </c>
      <c r="C635" s="206"/>
    </row>
    <row r="636" spans="1:3" s="122" customFormat="1" ht="15" customHeight="1">
      <c r="A636" s="157" t="s">
        <v>535</v>
      </c>
      <c r="B636" s="343">
        <v>77</v>
      </c>
      <c r="C636" s="206"/>
    </row>
    <row r="637" spans="1:3" s="122" customFormat="1" ht="15" customHeight="1">
      <c r="A637" s="157" t="s">
        <v>536</v>
      </c>
      <c r="B637" s="343"/>
      <c r="C637" s="206"/>
    </row>
    <row r="638" spans="1:3" s="122" customFormat="1" ht="15" customHeight="1">
      <c r="A638" s="157" t="s">
        <v>857</v>
      </c>
      <c r="B638" s="343">
        <v>83</v>
      </c>
      <c r="C638" s="206"/>
    </row>
    <row r="639" spans="1:3" s="122" customFormat="1" ht="15" customHeight="1">
      <c r="A639" s="157" t="s">
        <v>858</v>
      </c>
      <c r="B639" s="343">
        <v>32</v>
      </c>
      <c r="C639" s="206"/>
    </row>
    <row r="640" spans="1:3" s="122" customFormat="1" ht="15" customHeight="1">
      <c r="A640" s="157" t="s">
        <v>859</v>
      </c>
      <c r="B640" s="343"/>
      <c r="C640" s="206"/>
    </row>
    <row r="641" spans="1:3" s="122" customFormat="1" ht="15" customHeight="1">
      <c r="A641" s="157" t="s">
        <v>0</v>
      </c>
      <c r="B641" s="343">
        <v>116</v>
      </c>
      <c r="C641" s="206"/>
    </row>
    <row r="642" spans="1:3" s="122" customFormat="1" ht="15" customHeight="1">
      <c r="A642" s="157" t="s">
        <v>860</v>
      </c>
      <c r="B642" s="343">
        <v>361</v>
      </c>
      <c r="C642" s="206"/>
    </row>
    <row r="643" spans="1:3" s="122" customFormat="1" ht="15" customHeight="1">
      <c r="A643" s="151" t="s">
        <v>865</v>
      </c>
      <c r="B643" s="343">
        <f>SUM(B644:B647)</f>
        <v>0</v>
      </c>
      <c r="C643" s="206">
        <f>SUM(C644:C647)</f>
        <v>0</v>
      </c>
    </row>
    <row r="644" spans="1:3" s="122" customFormat="1" ht="15" customHeight="1">
      <c r="A644" s="157" t="s">
        <v>534</v>
      </c>
      <c r="B644" s="343"/>
      <c r="C644" s="206"/>
    </row>
    <row r="645" spans="1:3" s="122" customFormat="1" ht="15" customHeight="1">
      <c r="A645" s="157" t="s">
        <v>535</v>
      </c>
      <c r="B645" s="343"/>
      <c r="C645" s="206"/>
    </row>
    <row r="646" spans="1:3" s="122" customFormat="1" ht="15" customHeight="1">
      <c r="A646" s="157" t="s">
        <v>536</v>
      </c>
      <c r="B646" s="343"/>
      <c r="C646" s="206"/>
    </row>
    <row r="647" spans="1:3" s="128" customFormat="1" ht="15" customHeight="1">
      <c r="A647" s="157" t="s">
        <v>866</v>
      </c>
      <c r="B647" s="343"/>
      <c r="C647" s="206"/>
    </row>
    <row r="648" spans="1:3" s="122" customFormat="1" ht="15" customHeight="1">
      <c r="A648" s="151" t="s">
        <v>999</v>
      </c>
      <c r="B648" s="342">
        <f>SUM(B649:B650)</f>
        <v>400</v>
      </c>
      <c r="C648" s="206">
        <f>SUM(C649:C650)</f>
        <v>0</v>
      </c>
    </row>
    <row r="649" spans="1:3" s="122" customFormat="1" ht="15" customHeight="1">
      <c r="A649" s="157" t="s">
        <v>1000</v>
      </c>
      <c r="B649" s="343">
        <v>400</v>
      </c>
      <c r="C649" s="206"/>
    </row>
    <row r="650" spans="1:3" s="122" customFormat="1" ht="15" customHeight="1">
      <c r="A650" s="157" t="s">
        <v>867</v>
      </c>
      <c r="B650" s="343"/>
      <c r="C650" s="206"/>
    </row>
    <row r="651" spans="1:3" s="122" customFormat="1" ht="15" customHeight="1">
      <c r="A651" s="151" t="s">
        <v>1001</v>
      </c>
      <c r="B651" s="343">
        <f>SUM(B652:B653)</f>
        <v>0</v>
      </c>
      <c r="C651" s="206">
        <f>SUM(C652:C653)</f>
        <v>0</v>
      </c>
    </row>
    <row r="652" spans="1:3" s="122" customFormat="1" ht="15" customHeight="1">
      <c r="A652" s="157" t="s">
        <v>1002</v>
      </c>
      <c r="B652" s="343"/>
      <c r="C652" s="206"/>
    </row>
    <row r="653" spans="1:3" s="122" customFormat="1" ht="15" customHeight="1">
      <c r="A653" s="157" t="s">
        <v>1003</v>
      </c>
      <c r="B653" s="343"/>
      <c r="C653" s="206"/>
    </row>
    <row r="654" spans="1:3" s="122" customFormat="1" ht="15" customHeight="1">
      <c r="A654" s="151" t="s">
        <v>1</v>
      </c>
      <c r="B654" s="342">
        <f>SUM(B655:B656)</f>
        <v>30</v>
      </c>
      <c r="C654" s="206">
        <f>SUM(C655:C656)</f>
        <v>0</v>
      </c>
    </row>
    <row r="655" spans="1:3" s="128" customFormat="1" ht="15" customHeight="1">
      <c r="A655" s="157" t="s">
        <v>2</v>
      </c>
      <c r="B655" s="343"/>
      <c r="C655" s="206"/>
    </row>
    <row r="656" spans="1:3" s="122" customFormat="1" ht="15" customHeight="1">
      <c r="A656" s="157" t="s">
        <v>3</v>
      </c>
      <c r="B656" s="343">
        <v>30</v>
      </c>
      <c r="C656" s="206"/>
    </row>
    <row r="657" spans="1:3" s="122" customFormat="1" ht="15" customHeight="1">
      <c r="A657" s="151" t="s">
        <v>868</v>
      </c>
      <c r="B657" s="343">
        <f>SUM(B658:B659)</f>
        <v>0</v>
      </c>
      <c r="C657" s="206">
        <f>SUM(C658:C659)</f>
        <v>0</v>
      </c>
    </row>
    <row r="658" spans="1:3" s="122" customFormat="1" ht="15" customHeight="1">
      <c r="A658" s="157" t="s">
        <v>1389</v>
      </c>
      <c r="B658" s="343"/>
      <c r="C658" s="206"/>
    </row>
    <row r="659" spans="1:3" s="122" customFormat="1" ht="15" customHeight="1">
      <c r="A659" s="157" t="s">
        <v>869</v>
      </c>
      <c r="B659" s="343"/>
      <c r="C659" s="206"/>
    </row>
    <row r="660" spans="1:3" s="122" customFormat="1" ht="15" customHeight="1">
      <c r="A660" s="151" t="s">
        <v>1004</v>
      </c>
      <c r="B660" s="342">
        <f>SUM(B661:B662)</f>
        <v>33</v>
      </c>
      <c r="C660" s="206">
        <f>SUM(C661:C662)</f>
        <v>0</v>
      </c>
    </row>
    <row r="661" spans="1:3" s="128" customFormat="1" ht="15" customHeight="1">
      <c r="A661" s="157" t="s">
        <v>1005</v>
      </c>
      <c r="B661" s="343">
        <v>33</v>
      </c>
      <c r="C661" s="206"/>
    </row>
    <row r="662" spans="1:3" s="122" customFormat="1" ht="15" customHeight="1">
      <c r="A662" s="157" t="s">
        <v>1006</v>
      </c>
      <c r="B662" s="343"/>
      <c r="C662" s="206"/>
    </row>
    <row r="663" spans="1:3" s="122" customFormat="1" ht="15" customHeight="1">
      <c r="A663" s="151" t="s">
        <v>4</v>
      </c>
      <c r="B663" s="343">
        <f>SUM(B664:B666)</f>
        <v>0</v>
      </c>
      <c r="C663" s="206">
        <f>SUM(C664:C666)</f>
        <v>0</v>
      </c>
    </row>
    <row r="664" spans="1:3" s="122" customFormat="1" ht="15" customHeight="1">
      <c r="A664" s="157" t="s">
        <v>5</v>
      </c>
      <c r="B664" s="343"/>
      <c r="C664" s="206"/>
    </row>
    <row r="665" spans="1:3" s="122" customFormat="1" ht="15" customHeight="1">
      <c r="A665" s="157" t="s">
        <v>998</v>
      </c>
      <c r="B665" s="343"/>
      <c r="C665" s="206"/>
    </row>
    <row r="666" spans="1:3" s="122" customFormat="1" ht="15" customHeight="1">
      <c r="A666" s="157" t="s">
        <v>6</v>
      </c>
      <c r="B666" s="343"/>
      <c r="C666" s="206"/>
    </row>
    <row r="667" spans="1:3" s="122" customFormat="1" ht="15" customHeight="1">
      <c r="A667" s="151" t="s">
        <v>7</v>
      </c>
      <c r="B667" s="343">
        <f>SUM(B668:B671)</f>
        <v>0</v>
      </c>
      <c r="C667" s="206">
        <f>SUM(C668:C671)</f>
        <v>0</v>
      </c>
    </row>
    <row r="668" spans="1:3" s="128" customFormat="1" ht="15" customHeight="1">
      <c r="A668" s="157" t="s">
        <v>816</v>
      </c>
      <c r="B668" s="343"/>
      <c r="C668" s="206"/>
    </row>
    <row r="669" spans="1:3" s="122" customFormat="1" ht="15" customHeight="1">
      <c r="A669" s="157" t="s">
        <v>817</v>
      </c>
      <c r="B669" s="343"/>
      <c r="C669" s="206"/>
    </row>
    <row r="670" spans="1:3" s="122" customFormat="1" ht="15" customHeight="1">
      <c r="A670" s="157" t="s">
        <v>818</v>
      </c>
      <c r="B670" s="343"/>
      <c r="C670" s="206"/>
    </row>
    <row r="671" spans="1:3" s="122" customFormat="1" ht="15" customHeight="1">
      <c r="A671" s="157" t="s">
        <v>8</v>
      </c>
      <c r="B671" s="343"/>
      <c r="C671" s="206"/>
    </row>
    <row r="672" spans="1:3" s="122" customFormat="1" ht="15" customHeight="1">
      <c r="A672" s="151" t="s">
        <v>1565</v>
      </c>
      <c r="B672" s="342">
        <f>SUM(B673:B679)</f>
        <v>307</v>
      </c>
      <c r="C672" s="206">
        <f>SUM(C673:C679)</f>
        <v>0</v>
      </c>
    </row>
    <row r="673" spans="1:3" s="122" customFormat="1" ht="15" customHeight="1">
      <c r="A673" s="157" t="s">
        <v>534</v>
      </c>
      <c r="B673" s="343">
        <v>72</v>
      </c>
      <c r="C673" s="206"/>
    </row>
    <row r="674" spans="1:3" s="122" customFormat="1" ht="15" customHeight="1">
      <c r="A674" s="157" t="s">
        <v>535</v>
      </c>
      <c r="B674" s="343"/>
      <c r="C674" s="206"/>
    </row>
    <row r="675" spans="1:3" s="122" customFormat="1" ht="15" customHeight="1">
      <c r="A675" s="157" t="s">
        <v>536</v>
      </c>
      <c r="B675" s="343"/>
      <c r="C675" s="206"/>
    </row>
    <row r="676" spans="1:3" s="128" customFormat="1" ht="15" customHeight="1">
      <c r="A676" s="157" t="s">
        <v>810</v>
      </c>
      <c r="B676" s="343">
        <v>205</v>
      </c>
      <c r="C676" s="206"/>
    </row>
    <row r="677" spans="1:3" s="122" customFormat="1" ht="15" customHeight="1">
      <c r="A677" s="157" t="s">
        <v>814</v>
      </c>
      <c r="B677" s="343"/>
      <c r="C677" s="206"/>
    </row>
    <row r="678" spans="1:3" s="122" customFormat="1" ht="15" customHeight="1">
      <c r="A678" s="157" t="s">
        <v>542</v>
      </c>
      <c r="B678" s="343">
        <v>25</v>
      </c>
      <c r="C678" s="206"/>
    </row>
    <row r="679" spans="1:3" s="122" customFormat="1" ht="15" customHeight="1">
      <c r="A679" s="157" t="s">
        <v>1391</v>
      </c>
      <c r="B679" s="343">
        <v>5</v>
      </c>
      <c r="C679" s="206"/>
    </row>
    <row r="680" spans="1:3" s="122" customFormat="1" ht="15" customHeight="1">
      <c r="A680" s="157" t="s">
        <v>1566</v>
      </c>
      <c r="B680" s="343">
        <f>SUM(B681:B682)</f>
        <v>0</v>
      </c>
      <c r="C680" s="205">
        <f>SUM(C681:C682)</f>
        <v>0</v>
      </c>
    </row>
    <row r="681" spans="1:3" s="122" customFormat="1" ht="15" customHeight="1">
      <c r="A681" s="157" t="s">
        <v>1567</v>
      </c>
      <c r="B681" s="343"/>
      <c r="C681" s="206"/>
    </row>
    <row r="682" spans="1:3" s="122" customFormat="1" ht="15" customHeight="1">
      <c r="A682" s="157" t="s">
        <v>1568</v>
      </c>
      <c r="B682" s="343"/>
      <c r="C682" s="206"/>
    </row>
    <row r="683" spans="1:3" s="122" customFormat="1" ht="15" customHeight="1">
      <c r="A683" s="151" t="s">
        <v>1569</v>
      </c>
      <c r="B683" s="343">
        <f>B684</f>
        <v>0</v>
      </c>
      <c r="C683" s="206">
        <f>C684</f>
        <v>0</v>
      </c>
    </row>
    <row r="684" spans="1:3" s="128" customFormat="1" ht="15" customHeight="1">
      <c r="A684" s="157" t="s">
        <v>1393</v>
      </c>
      <c r="B684" s="343"/>
      <c r="C684" s="206"/>
    </row>
    <row r="685" spans="1:3" s="122" customFormat="1" ht="15" customHeight="1">
      <c r="A685" s="151" t="s">
        <v>1394</v>
      </c>
      <c r="B685" s="342">
        <f>B686+B691+B705+B709+B721+B724+B728+B733+B737+B741+B744+B753+B755</f>
        <v>10917</v>
      </c>
      <c r="C685" s="206">
        <f>C686+C691+C705+C709+C721+C724+C728+C733+C737+C741+C744+C753+C755</f>
        <v>0</v>
      </c>
    </row>
    <row r="686" spans="1:3" s="122" customFormat="1" ht="15" customHeight="1">
      <c r="A686" s="151" t="s">
        <v>1395</v>
      </c>
      <c r="B686" s="342">
        <f>SUM(B687:B690)</f>
        <v>478</v>
      </c>
      <c r="C686" s="206">
        <f>SUM(C687:C690)</f>
        <v>0</v>
      </c>
    </row>
    <row r="687" spans="1:3" s="122" customFormat="1" ht="15" customHeight="1">
      <c r="A687" s="157" t="s">
        <v>534</v>
      </c>
      <c r="B687" s="343">
        <v>391</v>
      </c>
      <c r="C687" s="206"/>
    </row>
    <row r="688" spans="1:3" s="122" customFormat="1" ht="15" customHeight="1">
      <c r="A688" s="157" t="s">
        <v>535</v>
      </c>
      <c r="B688" s="343">
        <v>40</v>
      </c>
      <c r="C688" s="206"/>
    </row>
    <row r="689" spans="1:3" s="128" customFormat="1" ht="15" customHeight="1">
      <c r="A689" s="157" t="s">
        <v>536</v>
      </c>
      <c r="B689" s="343">
        <v>37</v>
      </c>
      <c r="C689" s="206"/>
    </row>
    <row r="690" spans="1:3" s="122" customFormat="1" ht="15" customHeight="1">
      <c r="A690" s="157" t="s">
        <v>1396</v>
      </c>
      <c r="B690" s="343">
        <v>10</v>
      </c>
      <c r="C690" s="206"/>
    </row>
    <row r="691" spans="1:3" s="122" customFormat="1" ht="15" customHeight="1">
      <c r="A691" s="151" t="s">
        <v>870</v>
      </c>
      <c r="B691" s="343">
        <f>SUM(B692:B704)</f>
        <v>0</v>
      </c>
      <c r="C691" s="206">
        <f>SUM(C692:C704)</f>
        <v>0</v>
      </c>
    </row>
    <row r="692" spans="1:3" s="128" customFormat="1" ht="15" customHeight="1">
      <c r="A692" s="157" t="s">
        <v>871</v>
      </c>
      <c r="B692" s="343"/>
      <c r="C692" s="206"/>
    </row>
    <row r="693" spans="1:3" s="122" customFormat="1" ht="15" customHeight="1">
      <c r="A693" s="157" t="s">
        <v>171</v>
      </c>
      <c r="B693" s="343"/>
      <c r="C693" s="206"/>
    </row>
    <row r="694" spans="1:3" s="122" customFormat="1" ht="15" customHeight="1">
      <c r="A694" s="157" t="s">
        <v>872</v>
      </c>
      <c r="B694" s="343"/>
      <c r="C694" s="206"/>
    </row>
    <row r="695" spans="1:3" s="128" customFormat="1" ht="15" customHeight="1">
      <c r="A695" s="157" t="s">
        <v>873</v>
      </c>
      <c r="B695" s="343"/>
      <c r="C695" s="206"/>
    </row>
    <row r="696" spans="1:3" s="122" customFormat="1" ht="15" customHeight="1">
      <c r="A696" s="157" t="s">
        <v>874</v>
      </c>
      <c r="B696" s="343"/>
      <c r="C696" s="206"/>
    </row>
    <row r="697" spans="1:3" s="122" customFormat="1" ht="15" customHeight="1">
      <c r="A697" s="157" t="s">
        <v>1570</v>
      </c>
      <c r="B697" s="343"/>
      <c r="C697" s="206"/>
    </row>
    <row r="698" spans="1:3" s="128" customFormat="1" ht="15" customHeight="1">
      <c r="A698" s="157" t="s">
        <v>876</v>
      </c>
      <c r="B698" s="343"/>
      <c r="C698" s="206"/>
    </row>
    <row r="699" spans="1:3" s="122" customFormat="1" ht="15" customHeight="1">
      <c r="A699" s="157" t="s">
        <v>877</v>
      </c>
      <c r="B699" s="343"/>
      <c r="C699" s="206"/>
    </row>
    <row r="700" spans="1:3" s="122" customFormat="1" ht="15" customHeight="1">
      <c r="A700" s="157" t="s">
        <v>878</v>
      </c>
      <c r="B700" s="343"/>
      <c r="C700" s="206"/>
    </row>
    <row r="701" spans="1:3" s="128" customFormat="1" ht="15" customHeight="1">
      <c r="A701" s="157" t="s">
        <v>879</v>
      </c>
      <c r="B701" s="343"/>
      <c r="C701" s="206"/>
    </row>
    <row r="702" spans="1:3" s="122" customFormat="1" ht="15" customHeight="1">
      <c r="A702" s="157" t="s">
        <v>880</v>
      </c>
      <c r="B702" s="343"/>
      <c r="C702" s="206"/>
    </row>
    <row r="703" spans="1:3" s="122" customFormat="1" ht="15" customHeight="1">
      <c r="A703" s="157" t="s">
        <v>1571</v>
      </c>
      <c r="B703" s="343"/>
      <c r="C703" s="206"/>
    </row>
    <row r="704" spans="1:3" s="122" customFormat="1" ht="15" customHeight="1">
      <c r="A704" s="157" t="s">
        <v>881</v>
      </c>
      <c r="B704" s="343"/>
      <c r="C704" s="206"/>
    </row>
    <row r="705" spans="1:3" s="128" customFormat="1" ht="15" customHeight="1">
      <c r="A705" s="151" t="s">
        <v>882</v>
      </c>
      <c r="B705" s="342">
        <f>SUM(B706:B708)</f>
        <v>2509</v>
      </c>
      <c r="C705" s="206">
        <f>SUM(C706:C708)</f>
        <v>0</v>
      </c>
    </row>
    <row r="706" spans="1:3" s="122" customFormat="1" ht="15" customHeight="1">
      <c r="A706" s="157" t="s">
        <v>883</v>
      </c>
      <c r="B706" s="343">
        <v>2277</v>
      </c>
      <c r="C706" s="206"/>
    </row>
    <row r="707" spans="1:3" s="128" customFormat="1" ht="15" customHeight="1">
      <c r="A707" s="157" t="s">
        <v>884</v>
      </c>
      <c r="B707" s="343">
        <v>78</v>
      </c>
      <c r="C707" s="206"/>
    </row>
    <row r="708" spans="1:3" s="122" customFormat="1" ht="15" customHeight="1">
      <c r="A708" s="157" t="s">
        <v>885</v>
      </c>
      <c r="B708" s="343">
        <v>154</v>
      </c>
      <c r="C708" s="206"/>
    </row>
    <row r="709" spans="1:3" s="122" customFormat="1" ht="15" customHeight="1">
      <c r="A709" s="151" t="s">
        <v>886</v>
      </c>
      <c r="B709" s="342">
        <f>SUM(B710:B720)</f>
        <v>2924</v>
      </c>
      <c r="C709" s="206">
        <f>SUM(C710:C720)</f>
        <v>0</v>
      </c>
    </row>
    <row r="710" spans="1:3" s="122" customFormat="1" ht="15" customHeight="1">
      <c r="A710" s="157" t="s">
        <v>887</v>
      </c>
      <c r="B710" s="343">
        <v>1511</v>
      </c>
      <c r="C710" s="206"/>
    </row>
    <row r="711" spans="1:3" s="122" customFormat="1" ht="15" customHeight="1">
      <c r="A711" s="157" t="s">
        <v>888</v>
      </c>
      <c r="B711" s="343">
        <v>15</v>
      </c>
      <c r="C711" s="206"/>
    </row>
    <row r="712" spans="1:3" s="122" customFormat="1" ht="15" customHeight="1">
      <c r="A712" s="157" t="s">
        <v>889</v>
      </c>
      <c r="B712" s="343">
        <v>1000</v>
      </c>
      <c r="C712" s="206"/>
    </row>
    <row r="713" spans="1:3" s="122" customFormat="1" ht="15" customHeight="1">
      <c r="A713" s="157" t="s">
        <v>890</v>
      </c>
      <c r="B713" s="343"/>
      <c r="C713" s="206"/>
    </row>
    <row r="714" spans="1:3" s="122" customFormat="1" ht="15" customHeight="1">
      <c r="A714" s="157" t="s">
        <v>891</v>
      </c>
      <c r="B714" s="343"/>
      <c r="C714" s="206"/>
    </row>
    <row r="715" spans="1:3" s="122" customFormat="1" ht="15" customHeight="1">
      <c r="A715" s="157" t="s">
        <v>892</v>
      </c>
      <c r="B715" s="343"/>
      <c r="C715" s="206"/>
    </row>
    <row r="716" spans="1:3" s="122" customFormat="1" ht="15" customHeight="1">
      <c r="A716" s="157" t="s">
        <v>893</v>
      </c>
      <c r="B716" s="343"/>
      <c r="C716" s="206"/>
    </row>
    <row r="717" spans="1:3" s="122" customFormat="1" ht="15" customHeight="1">
      <c r="A717" s="157" t="s">
        <v>894</v>
      </c>
      <c r="B717" s="343">
        <v>169</v>
      </c>
      <c r="C717" s="206"/>
    </row>
    <row r="718" spans="1:3" s="122" customFormat="1" ht="15" customHeight="1">
      <c r="A718" s="157" t="s">
        <v>1572</v>
      </c>
      <c r="B718" s="343">
        <v>80</v>
      </c>
      <c r="C718" s="206"/>
    </row>
    <row r="719" spans="1:3" s="122" customFormat="1" ht="15" customHeight="1">
      <c r="A719" s="157" t="s">
        <v>896</v>
      </c>
      <c r="B719" s="343"/>
      <c r="C719" s="206"/>
    </row>
    <row r="720" spans="1:3" s="122" customFormat="1" ht="15" customHeight="1">
      <c r="A720" s="157" t="s">
        <v>897</v>
      </c>
      <c r="B720" s="343">
        <v>149</v>
      </c>
      <c r="C720" s="206"/>
    </row>
    <row r="721" spans="1:3" s="122" customFormat="1" ht="15" customHeight="1">
      <c r="A721" s="151" t="s">
        <v>902</v>
      </c>
      <c r="B721" s="343">
        <f>SUM(B722:B723)</f>
        <v>0</v>
      </c>
      <c r="C721" s="206">
        <f>SUM(C722:C723)</f>
        <v>0</v>
      </c>
    </row>
    <row r="722" spans="1:3" s="122" customFormat="1" ht="15" customHeight="1">
      <c r="A722" s="157" t="s">
        <v>173</v>
      </c>
      <c r="B722" s="343"/>
      <c r="C722" s="206"/>
    </row>
    <row r="723" spans="1:3" s="122" customFormat="1" ht="15" customHeight="1">
      <c r="A723" s="157" t="s">
        <v>903</v>
      </c>
      <c r="B723" s="343"/>
      <c r="C723" s="206"/>
    </row>
    <row r="724" spans="1:3" s="122" customFormat="1" ht="15" customHeight="1">
      <c r="A724" s="151" t="s">
        <v>1007</v>
      </c>
      <c r="B724" s="342">
        <f>SUM(B725:B727)</f>
        <v>199</v>
      </c>
      <c r="C724" s="206">
        <f>SUM(C725:C727)</f>
        <v>0</v>
      </c>
    </row>
    <row r="725" spans="1:3" s="122" customFormat="1" ht="15" customHeight="1">
      <c r="A725" s="157" t="s">
        <v>1008</v>
      </c>
      <c r="B725" s="343">
        <v>36</v>
      </c>
      <c r="C725" s="206"/>
    </row>
    <row r="726" spans="1:3" s="122" customFormat="1" ht="15" customHeight="1">
      <c r="A726" s="157" t="s">
        <v>1009</v>
      </c>
      <c r="B726" s="343">
        <v>163</v>
      </c>
      <c r="C726" s="206"/>
    </row>
    <row r="727" spans="1:3" s="122" customFormat="1" ht="15" customHeight="1">
      <c r="A727" s="157" t="s">
        <v>168</v>
      </c>
      <c r="B727" s="343"/>
      <c r="C727" s="206"/>
    </row>
    <row r="728" spans="1:3" s="122" customFormat="1" ht="15" customHeight="1">
      <c r="A728" s="151" t="s">
        <v>9</v>
      </c>
      <c r="B728" s="342">
        <f>SUM(B729:B732)</f>
        <v>3515</v>
      </c>
      <c r="C728" s="206">
        <f>SUM(C729:C732)</f>
        <v>0</v>
      </c>
    </row>
    <row r="729" spans="1:3" s="122" customFormat="1" ht="15" customHeight="1">
      <c r="A729" s="157" t="s">
        <v>898</v>
      </c>
      <c r="B729" s="343">
        <v>844</v>
      </c>
      <c r="C729" s="206"/>
    </row>
    <row r="730" spans="1:3" s="122" customFormat="1" ht="15" customHeight="1">
      <c r="A730" s="157" t="s">
        <v>899</v>
      </c>
      <c r="B730" s="343">
        <v>2172</v>
      </c>
      <c r="C730" s="206"/>
    </row>
    <row r="731" spans="1:3" s="122" customFormat="1" ht="15" customHeight="1">
      <c r="A731" s="157" t="s">
        <v>900</v>
      </c>
      <c r="B731" s="343">
        <v>499</v>
      </c>
      <c r="C731" s="206"/>
    </row>
    <row r="732" spans="1:3" s="122" customFormat="1" ht="15" customHeight="1">
      <c r="A732" s="157" t="s">
        <v>10</v>
      </c>
      <c r="B732" s="343"/>
      <c r="C732" s="206"/>
    </row>
    <row r="733" spans="1:3" s="122" customFormat="1" ht="15" customHeight="1">
      <c r="A733" s="151" t="s">
        <v>11</v>
      </c>
      <c r="B733" s="342">
        <f>SUM(B734:B736)</f>
        <v>400</v>
      </c>
      <c r="C733" s="206">
        <f>SUM(C734:C736)</f>
        <v>0</v>
      </c>
    </row>
    <row r="734" spans="1:3" s="122" customFormat="1" ht="15" customHeight="1">
      <c r="A734" s="157" t="s">
        <v>1288</v>
      </c>
      <c r="B734" s="343"/>
      <c r="C734" s="206"/>
    </row>
    <row r="735" spans="1:3" s="122" customFormat="1" ht="15" customHeight="1">
      <c r="A735" s="157" t="s">
        <v>12</v>
      </c>
      <c r="B735" s="343">
        <v>400</v>
      </c>
      <c r="C735" s="206"/>
    </row>
    <row r="736" spans="1:3" s="122" customFormat="1" ht="15" customHeight="1">
      <c r="A736" s="157" t="s">
        <v>13</v>
      </c>
      <c r="B736" s="343"/>
      <c r="C736" s="206"/>
    </row>
    <row r="737" spans="1:3" s="122" customFormat="1" ht="15" customHeight="1">
      <c r="A737" s="151" t="s">
        <v>14</v>
      </c>
      <c r="B737" s="342">
        <f>SUM(B738:B740)</f>
        <v>442</v>
      </c>
      <c r="C737" s="206">
        <f>SUM(C738:C740)</f>
        <v>0</v>
      </c>
    </row>
    <row r="738" spans="1:3" s="122" customFormat="1" ht="15" customHeight="1">
      <c r="A738" s="157" t="s">
        <v>172</v>
      </c>
      <c r="B738" s="343">
        <v>50</v>
      </c>
      <c r="C738" s="206"/>
    </row>
    <row r="739" spans="1:3" s="122" customFormat="1" ht="15" customHeight="1">
      <c r="A739" s="157" t="s">
        <v>1289</v>
      </c>
      <c r="B739" s="343"/>
      <c r="C739" s="206"/>
    </row>
    <row r="740" spans="1:3" s="122" customFormat="1" ht="15" customHeight="1">
      <c r="A740" s="157" t="s">
        <v>15</v>
      </c>
      <c r="B740" s="343">
        <v>392</v>
      </c>
      <c r="C740" s="206"/>
    </row>
    <row r="741" spans="1:3" s="122" customFormat="1" ht="15" customHeight="1">
      <c r="A741" s="151" t="s">
        <v>16</v>
      </c>
      <c r="B741" s="343">
        <f>SUM(B742:B743)</f>
        <v>0</v>
      </c>
      <c r="C741" s="206">
        <f>SUM(C742:C743)</f>
        <v>0</v>
      </c>
    </row>
    <row r="742" spans="1:3" s="122" customFormat="1" ht="15" customHeight="1">
      <c r="A742" s="157" t="s">
        <v>901</v>
      </c>
      <c r="B742" s="343"/>
      <c r="C742" s="206"/>
    </row>
    <row r="743" spans="1:3" s="122" customFormat="1" ht="15" customHeight="1">
      <c r="A743" s="157" t="s">
        <v>17</v>
      </c>
      <c r="B743" s="343"/>
      <c r="C743" s="206"/>
    </row>
    <row r="744" spans="1:3" s="122" customFormat="1" ht="15" customHeight="1">
      <c r="A744" s="151" t="s">
        <v>1397</v>
      </c>
      <c r="B744" s="342">
        <f>SUM(B745:B752)</f>
        <v>219</v>
      </c>
      <c r="C744" s="206">
        <f>SUM(C745:C752)</f>
        <v>0</v>
      </c>
    </row>
    <row r="745" spans="1:3" s="122" customFormat="1" ht="15" customHeight="1">
      <c r="A745" s="157" t="s">
        <v>534</v>
      </c>
      <c r="B745" s="343">
        <v>185</v>
      </c>
      <c r="C745" s="206"/>
    </row>
    <row r="746" spans="1:3" s="122" customFormat="1" ht="15" customHeight="1">
      <c r="A746" s="157" t="s">
        <v>535</v>
      </c>
      <c r="B746" s="343"/>
      <c r="C746" s="206"/>
    </row>
    <row r="747" spans="1:3" s="122" customFormat="1" ht="15" customHeight="1">
      <c r="A747" s="157" t="s">
        <v>536</v>
      </c>
      <c r="B747" s="343"/>
      <c r="C747" s="206"/>
    </row>
    <row r="748" spans="1:3" s="122" customFormat="1" ht="15" customHeight="1">
      <c r="A748" s="157" t="s">
        <v>574</v>
      </c>
      <c r="B748" s="343">
        <v>1</v>
      </c>
      <c r="C748" s="206"/>
    </row>
    <row r="749" spans="1:3" s="122" customFormat="1" ht="15" customHeight="1">
      <c r="A749" s="157" t="s">
        <v>1398</v>
      </c>
      <c r="B749" s="343"/>
      <c r="C749" s="206"/>
    </row>
    <row r="750" spans="1:3" s="122" customFormat="1" ht="15" customHeight="1">
      <c r="A750" s="157" t="s">
        <v>1399</v>
      </c>
      <c r="B750" s="343">
        <v>8</v>
      </c>
      <c r="C750" s="206"/>
    </row>
    <row r="751" spans="1:3" s="122" customFormat="1" ht="15" customHeight="1">
      <c r="A751" s="157" t="s">
        <v>542</v>
      </c>
      <c r="B751" s="343">
        <v>13</v>
      </c>
      <c r="C751" s="206"/>
    </row>
    <row r="752" spans="1:3" s="122" customFormat="1" ht="15" customHeight="1">
      <c r="A752" s="157" t="s">
        <v>1400</v>
      </c>
      <c r="B752" s="343">
        <v>12</v>
      </c>
      <c r="C752" s="206"/>
    </row>
    <row r="753" spans="1:3" s="122" customFormat="1" ht="15" customHeight="1">
      <c r="A753" s="151" t="s">
        <v>1401</v>
      </c>
      <c r="B753" s="343">
        <f>B754</f>
        <v>0</v>
      </c>
      <c r="C753" s="206">
        <f>C754</f>
        <v>0</v>
      </c>
    </row>
    <row r="754" spans="1:3" s="122" customFormat="1" ht="15" customHeight="1">
      <c r="A754" s="157" t="s">
        <v>1402</v>
      </c>
      <c r="B754" s="343"/>
      <c r="C754" s="206"/>
    </row>
    <row r="755" spans="1:3" s="122" customFormat="1" ht="15" customHeight="1">
      <c r="A755" s="151" t="s">
        <v>1403</v>
      </c>
      <c r="B755" s="342">
        <f>B756</f>
        <v>231</v>
      </c>
      <c r="C755" s="206">
        <f>C756</f>
        <v>0</v>
      </c>
    </row>
    <row r="756" spans="1:3" s="122" customFormat="1" ht="15" customHeight="1">
      <c r="A756" s="157" t="s">
        <v>1404</v>
      </c>
      <c r="B756" s="343">
        <v>231</v>
      </c>
      <c r="C756" s="206"/>
    </row>
    <row r="757" spans="1:3" s="122" customFormat="1" ht="15" customHeight="1">
      <c r="A757" s="151" t="s">
        <v>1037</v>
      </c>
      <c r="B757" s="342">
        <f>B758+B768+B772+B780+B786+B793+B799+B802+B805+B807+B809+B815+B817+B819+B834</f>
        <v>344</v>
      </c>
      <c r="C757" s="206">
        <f>C758+C768+C772+C780+C786+C793+C799+C802+C805+C807+C809+C815+C817+C819+C834</f>
        <v>0</v>
      </c>
    </row>
    <row r="758" spans="1:3" s="122" customFormat="1" ht="15" customHeight="1">
      <c r="A758" s="151" t="s">
        <v>907</v>
      </c>
      <c r="B758" s="342">
        <f>SUM(B759:B767)</f>
        <v>277</v>
      </c>
      <c r="C758" s="206">
        <f>SUM(C759:C767)</f>
        <v>0</v>
      </c>
    </row>
    <row r="759" spans="1:3" s="122" customFormat="1" ht="15" customHeight="1">
      <c r="A759" s="157" t="s">
        <v>534</v>
      </c>
      <c r="B759" s="343">
        <v>232</v>
      </c>
      <c r="C759" s="206"/>
    </row>
    <row r="760" spans="1:3" s="122" customFormat="1" ht="15" customHeight="1">
      <c r="A760" s="157" t="s">
        <v>535</v>
      </c>
      <c r="B760" s="343"/>
      <c r="C760" s="206"/>
    </row>
    <row r="761" spans="1:3" s="122" customFormat="1" ht="15" customHeight="1">
      <c r="A761" s="157" t="s">
        <v>536</v>
      </c>
      <c r="B761" s="343">
        <v>12</v>
      </c>
      <c r="C761" s="206"/>
    </row>
    <row r="762" spans="1:3" s="122" customFormat="1" ht="15" customHeight="1">
      <c r="A762" s="157" t="s">
        <v>1405</v>
      </c>
      <c r="B762" s="343"/>
      <c r="C762" s="206"/>
    </row>
    <row r="763" spans="1:3" s="122" customFormat="1" ht="15" customHeight="1">
      <c r="A763" s="157" t="s">
        <v>908</v>
      </c>
      <c r="B763" s="343"/>
      <c r="C763" s="206"/>
    </row>
    <row r="764" spans="1:3" s="122" customFormat="1" ht="15" customHeight="1">
      <c r="A764" s="157" t="s">
        <v>1406</v>
      </c>
      <c r="B764" s="343"/>
      <c r="C764" s="206"/>
    </row>
    <row r="765" spans="1:3" s="122" customFormat="1" ht="15" customHeight="1">
      <c r="A765" s="157" t="s">
        <v>1407</v>
      </c>
      <c r="B765" s="344"/>
      <c r="C765" s="207"/>
    </row>
    <row r="766" spans="1:3" s="122" customFormat="1" ht="15" customHeight="1">
      <c r="A766" s="157" t="s">
        <v>995</v>
      </c>
      <c r="B766" s="343"/>
      <c r="C766" s="206"/>
    </row>
    <row r="767" spans="1:3" s="122" customFormat="1" ht="15" customHeight="1">
      <c r="A767" s="157" t="s">
        <v>909</v>
      </c>
      <c r="B767" s="345">
        <v>33</v>
      </c>
      <c r="C767" s="208"/>
    </row>
    <row r="768" spans="1:3" s="122" customFormat="1" ht="15" customHeight="1">
      <c r="A768" s="151" t="s">
        <v>910</v>
      </c>
      <c r="B768" s="342">
        <f>SUM(B769:B771)</f>
        <v>2</v>
      </c>
      <c r="C768" s="206">
        <f>SUM(C769:C771)</f>
        <v>0</v>
      </c>
    </row>
    <row r="769" spans="1:3" s="122" customFormat="1" ht="15" customHeight="1">
      <c r="A769" s="157" t="s">
        <v>911</v>
      </c>
      <c r="B769" s="343">
        <v>2</v>
      </c>
      <c r="C769" s="206"/>
    </row>
    <row r="770" spans="1:3" s="122" customFormat="1" ht="15" customHeight="1">
      <c r="A770" s="157" t="s">
        <v>912</v>
      </c>
      <c r="B770" s="343"/>
      <c r="C770" s="206"/>
    </row>
    <row r="771" spans="1:3" s="128" customFormat="1" ht="15" customHeight="1">
      <c r="A771" s="157" t="s">
        <v>913</v>
      </c>
      <c r="B771" s="343"/>
      <c r="C771" s="206"/>
    </row>
    <row r="772" spans="1:3" s="122" customFormat="1" ht="15" customHeight="1">
      <c r="A772" s="151" t="s">
        <v>914</v>
      </c>
      <c r="B772" s="342">
        <f>SUM(B773:B779)</f>
        <v>59</v>
      </c>
      <c r="C772" s="206">
        <f>SUM(C773:C779)</f>
        <v>0</v>
      </c>
    </row>
    <row r="773" spans="1:3" s="122" customFormat="1" ht="15" customHeight="1">
      <c r="A773" s="157" t="s">
        <v>915</v>
      </c>
      <c r="B773" s="343">
        <v>20</v>
      </c>
      <c r="C773" s="206"/>
    </row>
    <row r="774" spans="1:3" s="122" customFormat="1" ht="15" customHeight="1">
      <c r="A774" s="157" t="s">
        <v>916</v>
      </c>
      <c r="B774" s="343">
        <v>14</v>
      </c>
      <c r="C774" s="206"/>
    </row>
    <row r="775" spans="1:3" s="122" customFormat="1" ht="15" customHeight="1">
      <c r="A775" s="157" t="s">
        <v>917</v>
      </c>
      <c r="B775" s="343"/>
      <c r="C775" s="206"/>
    </row>
    <row r="776" spans="1:3" s="122" customFormat="1" ht="15" customHeight="1">
      <c r="A776" s="157" t="s">
        <v>918</v>
      </c>
      <c r="B776" s="343"/>
      <c r="C776" s="206"/>
    </row>
    <row r="777" spans="1:3" s="122" customFormat="1" ht="15" customHeight="1">
      <c r="A777" s="157" t="s">
        <v>919</v>
      </c>
      <c r="B777" s="343"/>
      <c r="C777" s="206"/>
    </row>
    <row r="778" spans="1:3" s="122" customFormat="1" ht="15" customHeight="1">
      <c r="A778" s="157" t="s">
        <v>920</v>
      </c>
      <c r="B778" s="343"/>
      <c r="C778" s="206"/>
    </row>
    <row r="779" spans="1:3" s="122" customFormat="1" ht="15" customHeight="1">
      <c r="A779" s="157" t="s">
        <v>921</v>
      </c>
      <c r="B779" s="343">
        <v>25</v>
      </c>
      <c r="C779" s="206"/>
    </row>
    <row r="780" spans="1:3" s="122" customFormat="1" ht="15" customHeight="1">
      <c r="A780" s="151" t="s">
        <v>922</v>
      </c>
      <c r="B780" s="343">
        <f>SUM(B781:B785)</f>
        <v>0</v>
      </c>
      <c r="C780" s="206">
        <f>SUM(C781:C785)</f>
        <v>0</v>
      </c>
    </row>
    <row r="781" spans="1:3" s="128" customFormat="1" ht="15" customHeight="1">
      <c r="A781" s="157" t="s">
        <v>923</v>
      </c>
      <c r="B781" s="343"/>
      <c r="C781" s="206"/>
    </row>
    <row r="782" spans="1:3" s="122" customFormat="1" ht="15" customHeight="1">
      <c r="A782" s="157" t="s">
        <v>924</v>
      </c>
      <c r="B782" s="343"/>
      <c r="C782" s="206"/>
    </row>
    <row r="783" spans="1:3" s="122" customFormat="1" ht="15" customHeight="1">
      <c r="A783" s="157" t="s">
        <v>925</v>
      </c>
      <c r="B783" s="343"/>
      <c r="C783" s="206"/>
    </row>
    <row r="784" spans="1:3" s="122" customFormat="1" ht="15" customHeight="1">
      <c r="A784" s="157" t="s">
        <v>926</v>
      </c>
      <c r="B784" s="343"/>
      <c r="C784" s="206"/>
    </row>
    <row r="785" spans="1:3" s="128" customFormat="1" ht="15" customHeight="1">
      <c r="A785" s="157" t="s">
        <v>927</v>
      </c>
      <c r="B785" s="343"/>
      <c r="C785" s="206"/>
    </row>
    <row r="786" spans="1:3" s="122" customFormat="1" ht="15" customHeight="1">
      <c r="A786" s="151" t="s">
        <v>928</v>
      </c>
      <c r="B786" s="343">
        <f>SUM(B787:B792)</f>
        <v>0</v>
      </c>
      <c r="C786" s="206">
        <f>SUM(C787:C792)</f>
        <v>0</v>
      </c>
    </row>
    <row r="787" spans="1:3" s="122" customFormat="1" ht="15" customHeight="1">
      <c r="A787" s="157" t="s">
        <v>929</v>
      </c>
      <c r="B787" s="343"/>
      <c r="C787" s="206"/>
    </row>
    <row r="788" spans="1:3" s="122" customFormat="1" ht="15" customHeight="1">
      <c r="A788" s="157" t="s">
        <v>930</v>
      </c>
      <c r="B788" s="343"/>
      <c r="C788" s="206"/>
    </row>
    <row r="789" spans="1:3" s="122" customFormat="1" ht="15" customHeight="1">
      <c r="A789" s="157" t="s">
        <v>931</v>
      </c>
      <c r="B789" s="343"/>
      <c r="C789" s="206"/>
    </row>
    <row r="790" spans="1:3" s="122" customFormat="1" ht="15" customHeight="1">
      <c r="A790" s="157" t="s">
        <v>175</v>
      </c>
      <c r="B790" s="343"/>
      <c r="C790" s="206"/>
    </row>
    <row r="791" spans="1:3" s="122" customFormat="1" ht="15" customHeight="1">
      <c r="A791" s="157" t="s">
        <v>1290</v>
      </c>
      <c r="B791" s="343"/>
      <c r="C791" s="206"/>
    </row>
    <row r="792" spans="1:3" s="122" customFormat="1" ht="15" customHeight="1">
      <c r="A792" s="157" t="s">
        <v>932</v>
      </c>
      <c r="B792" s="343"/>
      <c r="C792" s="206"/>
    </row>
    <row r="793" spans="1:3" s="122" customFormat="1" ht="15" customHeight="1">
      <c r="A793" s="151" t="s">
        <v>1573</v>
      </c>
      <c r="B793" s="343">
        <f>SUM(B794:B798)</f>
        <v>0</v>
      </c>
      <c r="C793" s="206">
        <f>SUM(C794:C798)</f>
        <v>0</v>
      </c>
    </row>
    <row r="794" spans="1:3" s="128" customFormat="1" ht="15" customHeight="1">
      <c r="A794" s="157" t="s">
        <v>934</v>
      </c>
      <c r="B794" s="343"/>
      <c r="C794" s="206"/>
    </row>
    <row r="795" spans="1:3" s="122" customFormat="1" ht="15" customHeight="1">
      <c r="A795" s="157" t="s">
        <v>935</v>
      </c>
      <c r="B795" s="343"/>
      <c r="C795" s="206"/>
    </row>
    <row r="796" spans="1:3" s="122" customFormat="1" ht="15" customHeight="1">
      <c r="A796" s="157" t="s">
        <v>936</v>
      </c>
      <c r="B796" s="343"/>
      <c r="C796" s="206"/>
    </row>
    <row r="797" spans="1:3" s="122" customFormat="1" ht="15" customHeight="1">
      <c r="A797" s="157" t="s">
        <v>937</v>
      </c>
      <c r="B797" s="343"/>
      <c r="C797" s="206"/>
    </row>
    <row r="798" spans="1:3" s="122" customFormat="1" ht="15" customHeight="1">
      <c r="A798" s="157" t="s">
        <v>938</v>
      </c>
      <c r="B798" s="343"/>
      <c r="C798" s="206"/>
    </row>
    <row r="799" spans="1:3" s="122" customFormat="1" ht="15" customHeight="1">
      <c r="A799" s="151" t="s">
        <v>939</v>
      </c>
      <c r="B799" s="343">
        <f>SUM(B800:B801)</f>
        <v>0</v>
      </c>
      <c r="C799" s="206">
        <f>SUM(C800:C801)</f>
        <v>0</v>
      </c>
    </row>
    <row r="800" spans="1:3" s="122" customFormat="1" ht="15" customHeight="1">
      <c r="A800" s="157" t="s">
        <v>940</v>
      </c>
      <c r="B800" s="343"/>
      <c r="C800" s="206"/>
    </row>
    <row r="801" spans="1:3" s="122" customFormat="1" ht="15" customHeight="1">
      <c r="A801" s="157" t="s">
        <v>941</v>
      </c>
      <c r="B801" s="343"/>
      <c r="C801" s="206"/>
    </row>
    <row r="802" spans="1:3" s="122" customFormat="1" ht="15" customHeight="1">
      <c r="A802" s="151" t="s">
        <v>942</v>
      </c>
      <c r="B802" s="343">
        <f>SUM(B803:B804)</f>
        <v>0</v>
      </c>
      <c r="C802" s="206">
        <f>SUM(C803:C804)</f>
        <v>0</v>
      </c>
    </row>
    <row r="803" spans="1:3" s="122" customFormat="1" ht="15" customHeight="1">
      <c r="A803" s="157" t="s">
        <v>943</v>
      </c>
      <c r="B803" s="343"/>
      <c r="C803" s="206"/>
    </row>
    <row r="804" spans="1:3" s="122" customFormat="1" ht="15" customHeight="1">
      <c r="A804" s="157" t="s">
        <v>944</v>
      </c>
      <c r="B804" s="343"/>
      <c r="C804" s="206"/>
    </row>
    <row r="805" spans="1:3" s="122" customFormat="1" ht="15" customHeight="1">
      <c r="A805" s="151" t="s">
        <v>1408</v>
      </c>
      <c r="B805" s="343">
        <f>B806</f>
        <v>0</v>
      </c>
      <c r="C805" s="206">
        <f>C806</f>
        <v>0</v>
      </c>
    </row>
    <row r="806" spans="1:3" s="122" customFormat="1" ht="15" customHeight="1">
      <c r="A806" s="157" t="s">
        <v>1409</v>
      </c>
      <c r="B806" s="343"/>
      <c r="C806" s="206"/>
    </row>
    <row r="807" spans="1:3" s="122" customFormat="1" ht="15" customHeight="1">
      <c r="A807" s="151" t="s">
        <v>1410</v>
      </c>
      <c r="B807" s="343">
        <f>B808</f>
        <v>0</v>
      </c>
      <c r="C807" s="206">
        <f>C808</f>
        <v>0</v>
      </c>
    </row>
    <row r="808" spans="1:3" s="122" customFormat="1" ht="15" customHeight="1">
      <c r="A808" s="157" t="s">
        <v>1411</v>
      </c>
      <c r="B808" s="343"/>
      <c r="C808" s="206"/>
    </row>
    <row r="809" spans="1:3" s="122" customFormat="1" ht="15" customHeight="1">
      <c r="A809" s="151" t="s">
        <v>945</v>
      </c>
      <c r="B809" s="342">
        <f>SUM(B810:B814)</f>
        <v>6</v>
      </c>
      <c r="C809" s="206">
        <f>SUM(C810:C814)</f>
        <v>0</v>
      </c>
    </row>
    <row r="810" spans="1:3" s="122" customFormat="1" ht="15" customHeight="1">
      <c r="A810" s="157" t="s">
        <v>1412</v>
      </c>
      <c r="B810" s="343"/>
      <c r="C810" s="206"/>
    </row>
    <row r="811" spans="1:3" s="122" customFormat="1" ht="15" customHeight="1">
      <c r="A811" s="157" t="s">
        <v>1413</v>
      </c>
      <c r="B811" s="343">
        <v>6</v>
      </c>
      <c r="C811" s="206"/>
    </row>
    <row r="812" spans="1:3" s="122" customFormat="1" ht="15" customHeight="1">
      <c r="A812" s="157" t="s">
        <v>176</v>
      </c>
      <c r="B812" s="343"/>
      <c r="C812" s="206"/>
    </row>
    <row r="813" spans="1:3" s="122" customFormat="1" ht="15" customHeight="1">
      <c r="A813" s="157" t="s">
        <v>177</v>
      </c>
      <c r="B813" s="343"/>
      <c r="C813" s="206"/>
    </row>
    <row r="814" spans="1:3" s="122" customFormat="1" ht="15" customHeight="1">
      <c r="A814" s="157" t="s">
        <v>178</v>
      </c>
      <c r="B814" s="343"/>
      <c r="C814" s="206"/>
    </row>
    <row r="815" spans="1:3" s="122" customFormat="1" ht="15" customHeight="1">
      <c r="A815" s="151" t="s">
        <v>1414</v>
      </c>
      <c r="B815" s="343">
        <f>B816</f>
        <v>0</v>
      </c>
      <c r="C815" s="206">
        <f>C816</f>
        <v>0</v>
      </c>
    </row>
    <row r="816" spans="1:3" s="122" customFormat="1" ht="15" customHeight="1">
      <c r="A816" s="157" t="s">
        <v>1415</v>
      </c>
      <c r="B816" s="343"/>
      <c r="C816" s="206"/>
    </row>
    <row r="817" spans="1:3" s="122" customFormat="1" ht="15" customHeight="1">
      <c r="A817" s="151" t="s">
        <v>1416</v>
      </c>
      <c r="B817" s="343">
        <f>B818</f>
        <v>0</v>
      </c>
      <c r="C817" s="206">
        <f>C818</f>
        <v>0</v>
      </c>
    </row>
    <row r="818" spans="1:3" s="122" customFormat="1" ht="15" customHeight="1">
      <c r="A818" s="157" t="s">
        <v>1417</v>
      </c>
      <c r="B818" s="343"/>
      <c r="C818" s="206"/>
    </row>
    <row r="819" spans="1:3" s="122" customFormat="1" ht="15" customHeight="1">
      <c r="A819" s="151" t="s">
        <v>946</v>
      </c>
      <c r="B819" s="343">
        <f>SUM(B820:B833)</f>
        <v>0</v>
      </c>
      <c r="C819" s="206">
        <f>SUM(C820:C833)</f>
        <v>0</v>
      </c>
    </row>
    <row r="820" spans="1:3" s="122" customFormat="1" ht="15" customHeight="1">
      <c r="A820" s="157" t="s">
        <v>534</v>
      </c>
      <c r="B820" s="343"/>
      <c r="C820" s="206"/>
    </row>
    <row r="821" spans="1:3" s="122" customFormat="1" ht="15" customHeight="1">
      <c r="A821" s="157" t="s">
        <v>535</v>
      </c>
      <c r="B821" s="343"/>
      <c r="C821" s="206"/>
    </row>
    <row r="822" spans="1:3" s="122" customFormat="1" ht="15" customHeight="1">
      <c r="A822" s="157" t="s">
        <v>536</v>
      </c>
      <c r="B822" s="343"/>
      <c r="C822" s="206"/>
    </row>
    <row r="823" spans="1:3" s="122" customFormat="1" ht="15" customHeight="1">
      <c r="A823" s="157" t="s">
        <v>947</v>
      </c>
      <c r="B823" s="343"/>
      <c r="C823" s="206"/>
    </row>
    <row r="824" spans="1:3" s="122" customFormat="1" ht="15" customHeight="1">
      <c r="A824" s="157" t="s">
        <v>948</v>
      </c>
      <c r="B824" s="343"/>
      <c r="C824" s="206"/>
    </row>
    <row r="825" spans="1:3" s="122" customFormat="1" ht="15" customHeight="1">
      <c r="A825" s="157" t="s">
        <v>949</v>
      </c>
      <c r="B825" s="343"/>
      <c r="C825" s="206"/>
    </row>
    <row r="826" spans="1:3" s="122" customFormat="1" ht="15" customHeight="1">
      <c r="A826" s="157" t="s">
        <v>950</v>
      </c>
      <c r="B826" s="343"/>
      <c r="C826" s="206"/>
    </row>
    <row r="827" spans="1:3" s="122" customFormat="1" ht="15" customHeight="1">
      <c r="A827" s="157" t="s">
        <v>951</v>
      </c>
      <c r="B827" s="343"/>
      <c r="C827" s="206"/>
    </row>
    <row r="828" spans="1:3" s="122" customFormat="1" ht="15" customHeight="1">
      <c r="A828" s="157" t="s">
        <v>952</v>
      </c>
      <c r="B828" s="343"/>
      <c r="C828" s="206"/>
    </row>
    <row r="829" spans="1:3" s="122" customFormat="1" ht="15" customHeight="1">
      <c r="A829" s="157" t="s">
        <v>953</v>
      </c>
      <c r="B829" s="343"/>
      <c r="C829" s="206"/>
    </row>
    <row r="830" spans="1:3" s="122" customFormat="1" ht="15" customHeight="1">
      <c r="A830" s="157" t="s">
        <v>574</v>
      </c>
      <c r="B830" s="343"/>
      <c r="C830" s="206"/>
    </row>
    <row r="831" spans="1:3" s="122" customFormat="1" ht="15" customHeight="1">
      <c r="A831" s="157" t="s">
        <v>179</v>
      </c>
      <c r="B831" s="343"/>
      <c r="C831" s="206"/>
    </row>
    <row r="832" spans="1:3" s="122" customFormat="1" ht="15" customHeight="1">
      <c r="A832" s="157" t="s">
        <v>542</v>
      </c>
      <c r="B832" s="343"/>
      <c r="C832" s="206"/>
    </row>
    <row r="833" spans="1:3" s="122" customFormat="1" ht="15" customHeight="1">
      <c r="A833" s="157" t="s">
        <v>954</v>
      </c>
      <c r="B833" s="343"/>
      <c r="C833" s="206"/>
    </row>
    <row r="834" spans="1:3" s="122" customFormat="1" ht="15" customHeight="1">
      <c r="A834" s="151" t="s">
        <v>1418</v>
      </c>
      <c r="B834" s="343">
        <f>B835</f>
        <v>0</v>
      </c>
      <c r="C834" s="206">
        <f>C835</f>
        <v>0</v>
      </c>
    </row>
    <row r="835" spans="1:3" s="122" customFormat="1" ht="15" customHeight="1">
      <c r="A835" s="157" t="s">
        <v>1419</v>
      </c>
      <c r="B835" s="343"/>
      <c r="C835" s="206"/>
    </row>
    <row r="836" spans="1:3" s="122" customFormat="1" ht="15" customHeight="1">
      <c r="A836" s="151" t="s">
        <v>1038</v>
      </c>
      <c r="B836" s="342">
        <f>B837+B848+B850+B853+B855+B857</f>
        <v>4229</v>
      </c>
      <c r="C836" s="206">
        <f>C837+C848+C850+C853+C855+C857</f>
        <v>0</v>
      </c>
    </row>
    <row r="837" spans="1:3" s="122" customFormat="1" ht="15" customHeight="1">
      <c r="A837" s="151" t="s">
        <v>180</v>
      </c>
      <c r="B837" s="342">
        <f>SUM(B838:B847)</f>
        <v>2224</v>
      </c>
      <c r="C837" s="206">
        <f>SUM(C838:C847)</f>
        <v>0</v>
      </c>
    </row>
    <row r="838" spans="1:3" s="122" customFormat="1" ht="15" customHeight="1">
      <c r="A838" s="157" t="s">
        <v>534</v>
      </c>
      <c r="B838" s="343">
        <v>1311</v>
      </c>
      <c r="C838" s="206"/>
    </row>
    <row r="839" spans="1:3" s="122" customFormat="1" ht="15" customHeight="1">
      <c r="A839" s="157" t="s">
        <v>535</v>
      </c>
      <c r="B839" s="343">
        <v>162</v>
      </c>
      <c r="C839" s="206"/>
    </row>
    <row r="840" spans="1:3" s="122" customFormat="1" ht="15" customHeight="1">
      <c r="A840" s="157" t="s">
        <v>536</v>
      </c>
      <c r="B840" s="343"/>
      <c r="C840" s="206"/>
    </row>
    <row r="841" spans="1:3" s="122" customFormat="1" ht="15" customHeight="1">
      <c r="A841" s="157" t="s">
        <v>181</v>
      </c>
      <c r="B841" s="343">
        <v>68</v>
      </c>
      <c r="C841" s="206"/>
    </row>
    <row r="842" spans="1:3" s="122" customFormat="1" ht="15" customHeight="1">
      <c r="A842" s="157" t="s">
        <v>182</v>
      </c>
      <c r="B842" s="343"/>
      <c r="C842" s="206"/>
    </row>
    <row r="843" spans="1:3" s="122" customFormat="1" ht="15" customHeight="1">
      <c r="A843" s="157" t="s">
        <v>183</v>
      </c>
      <c r="B843" s="343"/>
      <c r="C843" s="206"/>
    </row>
    <row r="844" spans="1:3" s="122" customFormat="1" ht="15" customHeight="1">
      <c r="A844" s="157" t="s">
        <v>184</v>
      </c>
      <c r="B844" s="343"/>
      <c r="C844" s="206"/>
    </row>
    <row r="845" spans="1:3" s="122" customFormat="1" ht="15" customHeight="1">
      <c r="A845" s="157" t="s">
        <v>185</v>
      </c>
      <c r="B845" s="343"/>
      <c r="C845" s="206"/>
    </row>
    <row r="846" spans="1:3" s="122" customFormat="1" ht="15" customHeight="1">
      <c r="A846" s="157" t="s">
        <v>186</v>
      </c>
      <c r="B846" s="343"/>
      <c r="C846" s="206"/>
    </row>
    <row r="847" spans="1:3" s="122" customFormat="1" ht="15" customHeight="1">
      <c r="A847" s="157" t="s">
        <v>187</v>
      </c>
      <c r="B847" s="343">
        <v>683</v>
      </c>
      <c r="C847" s="206"/>
    </row>
    <row r="848" spans="1:3" s="122" customFormat="1" ht="15" customHeight="1">
      <c r="A848" s="151" t="s">
        <v>1420</v>
      </c>
      <c r="B848" s="342">
        <f>B849</f>
        <v>20</v>
      </c>
      <c r="C848" s="206">
        <f>C849</f>
        <v>0</v>
      </c>
    </row>
    <row r="849" spans="1:3" s="122" customFormat="1" ht="15" customHeight="1">
      <c r="A849" s="157" t="s">
        <v>1421</v>
      </c>
      <c r="B849" s="343">
        <v>20</v>
      </c>
      <c r="C849" s="206"/>
    </row>
    <row r="850" spans="1:3" s="122" customFormat="1" ht="15" customHeight="1">
      <c r="A850" s="151" t="s">
        <v>188</v>
      </c>
      <c r="B850" s="342">
        <f>SUM(B851:B852)</f>
        <v>198</v>
      </c>
      <c r="C850" s="206">
        <f>SUM(C851:C852)</f>
        <v>0</v>
      </c>
    </row>
    <row r="851" spans="1:3" s="122" customFormat="1" ht="15" customHeight="1">
      <c r="A851" s="157" t="s">
        <v>189</v>
      </c>
      <c r="B851" s="343"/>
      <c r="C851" s="206"/>
    </row>
    <row r="852" spans="1:3" s="122" customFormat="1" ht="15" customHeight="1">
      <c r="A852" s="157" t="s">
        <v>190</v>
      </c>
      <c r="B852" s="343">
        <v>198</v>
      </c>
      <c r="C852" s="206"/>
    </row>
    <row r="853" spans="1:3" s="122" customFormat="1" ht="15" customHeight="1">
      <c r="A853" s="151" t="s">
        <v>1422</v>
      </c>
      <c r="B853" s="342">
        <f>B854</f>
        <v>1380</v>
      </c>
      <c r="C853" s="206">
        <f>C854</f>
        <v>0</v>
      </c>
    </row>
    <row r="854" spans="1:3" s="122" customFormat="1" ht="15" customHeight="1">
      <c r="A854" s="157" t="s">
        <v>1423</v>
      </c>
      <c r="B854" s="343">
        <v>1380</v>
      </c>
      <c r="C854" s="206"/>
    </row>
    <row r="855" spans="1:3" s="122" customFormat="1" ht="15" customHeight="1">
      <c r="A855" s="151" t="s">
        <v>1424</v>
      </c>
      <c r="B855" s="343">
        <f>B856</f>
        <v>0</v>
      </c>
      <c r="C855" s="206">
        <f>C856</f>
        <v>0</v>
      </c>
    </row>
    <row r="856" spans="1:3" s="128" customFormat="1" ht="15" customHeight="1">
      <c r="A856" s="157" t="s">
        <v>1425</v>
      </c>
      <c r="B856" s="343"/>
      <c r="C856" s="206"/>
    </row>
    <row r="857" spans="1:3" s="122" customFormat="1" ht="15" customHeight="1">
      <c r="A857" s="151" t="s">
        <v>1426</v>
      </c>
      <c r="B857" s="342">
        <f>B858</f>
        <v>407</v>
      </c>
      <c r="C857" s="206">
        <f>C858</f>
        <v>0</v>
      </c>
    </row>
    <row r="858" spans="1:3" s="122" customFormat="1" ht="15" customHeight="1">
      <c r="A858" s="157" t="s">
        <v>1427</v>
      </c>
      <c r="B858" s="343">
        <v>407</v>
      </c>
      <c r="C858" s="206"/>
    </row>
    <row r="859" spans="1:3" s="122" customFormat="1" ht="15" customHeight="1">
      <c r="A859" s="151" t="s">
        <v>1039</v>
      </c>
      <c r="B859" s="342">
        <f>B860+B886+B911+B939+B950+B957+B964+B967</f>
        <v>2264</v>
      </c>
      <c r="C859" s="205">
        <f>C860+C886+C911+C939+C950+C957+C964+C967</f>
        <v>0</v>
      </c>
    </row>
    <row r="860" spans="1:3" s="122" customFormat="1" ht="15" customHeight="1">
      <c r="A860" s="151" t="s">
        <v>1574</v>
      </c>
      <c r="B860" s="342">
        <f>SUM(B861:B885)</f>
        <v>1009</v>
      </c>
      <c r="C860" s="206">
        <f>SUM(C861:C885)</f>
        <v>0</v>
      </c>
    </row>
    <row r="861" spans="1:3" s="122" customFormat="1" ht="15" customHeight="1">
      <c r="A861" s="157" t="s">
        <v>534</v>
      </c>
      <c r="B861" s="343">
        <v>476</v>
      </c>
      <c r="C861" s="206"/>
    </row>
    <row r="862" spans="1:3" s="122" customFormat="1" ht="15" customHeight="1">
      <c r="A862" s="157" t="s">
        <v>535</v>
      </c>
      <c r="B862" s="343"/>
      <c r="C862" s="206"/>
    </row>
    <row r="863" spans="1:3" s="122" customFormat="1" ht="15" customHeight="1">
      <c r="A863" s="157" t="s">
        <v>536</v>
      </c>
      <c r="B863" s="343"/>
      <c r="C863" s="206"/>
    </row>
    <row r="864" spans="1:3" s="122" customFormat="1" ht="15" customHeight="1">
      <c r="A864" s="157" t="s">
        <v>542</v>
      </c>
      <c r="B864" s="343">
        <v>337</v>
      </c>
      <c r="C864" s="206"/>
    </row>
    <row r="865" spans="1:3" s="122" customFormat="1" ht="15" customHeight="1">
      <c r="A865" s="157" t="s">
        <v>192</v>
      </c>
      <c r="B865" s="343"/>
      <c r="C865" s="206"/>
    </row>
    <row r="866" spans="1:3" s="122" customFormat="1" ht="15" customHeight="1">
      <c r="A866" s="157" t="s">
        <v>1575</v>
      </c>
      <c r="B866" s="343"/>
      <c r="C866" s="206"/>
    </row>
    <row r="867" spans="1:3" s="122" customFormat="1" ht="15" customHeight="1">
      <c r="A867" s="157" t="s">
        <v>193</v>
      </c>
      <c r="B867" s="343"/>
      <c r="C867" s="206"/>
    </row>
    <row r="868" spans="1:3" s="122" customFormat="1" ht="15" customHeight="1">
      <c r="A868" s="157" t="s">
        <v>194</v>
      </c>
      <c r="B868" s="343"/>
      <c r="C868" s="206"/>
    </row>
    <row r="869" spans="1:3" s="122" customFormat="1" ht="15" customHeight="1">
      <c r="A869" s="157" t="s">
        <v>195</v>
      </c>
      <c r="B869" s="343"/>
      <c r="C869" s="206"/>
    </row>
    <row r="870" spans="1:3" s="122" customFormat="1" ht="15" customHeight="1">
      <c r="A870" s="157" t="s">
        <v>196</v>
      </c>
      <c r="B870" s="343"/>
      <c r="C870" s="206"/>
    </row>
    <row r="871" spans="1:3" s="122" customFormat="1" ht="15" customHeight="1">
      <c r="A871" s="157" t="s">
        <v>1576</v>
      </c>
      <c r="B871" s="343"/>
      <c r="C871" s="206"/>
    </row>
    <row r="872" spans="1:3" s="122" customFormat="1" ht="15" customHeight="1">
      <c r="A872" s="157" t="s">
        <v>198</v>
      </c>
      <c r="B872" s="343"/>
      <c r="C872" s="206"/>
    </row>
    <row r="873" spans="1:3" s="122" customFormat="1" ht="15" customHeight="1">
      <c r="A873" s="157" t="s">
        <v>1011</v>
      </c>
      <c r="B873" s="343"/>
      <c r="C873" s="206"/>
    </row>
    <row r="874" spans="1:3" s="122" customFormat="1" ht="15" customHeight="1">
      <c r="A874" s="157" t="s">
        <v>199</v>
      </c>
      <c r="B874" s="343"/>
      <c r="C874" s="206"/>
    </row>
    <row r="875" spans="1:3" s="122" customFormat="1" ht="15" customHeight="1">
      <c r="A875" s="157" t="s">
        <v>200</v>
      </c>
      <c r="B875" s="343"/>
      <c r="C875" s="206"/>
    </row>
    <row r="876" spans="1:3" s="122" customFormat="1" ht="15" customHeight="1">
      <c r="A876" s="157" t="s">
        <v>1577</v>
      </c>
      <c r="B876" s="343"/>
      <c r="C876" s="206"/>
    </row>
    <row r="877" spans="1:3" s="122" customFormat="1" ht="15" customHeight="1">
      <c r="A877" s="157" t="s">
        <v>1578</v>
      </c>
      <c r="B877" s="343"/>
      <c r="C877" s="206"/>
    </row>
    <row r="878" spans="1:3" s="122" customFormat="1" ht="15" customHeight="1">
      <c r="A878" s="157" t="s">
        <v>202</v>
      </c>
      <c r="B878" s="343"/>
      <c r="C878" s="206"/>
    </row>
    <row r="879" spans="1:3" s="122" customFormat="1" ht="15" customHeight="1">
      <c r="A879" s="157" t="s">
        <v>1579</v>
      </c>
      <c r="B879" s="343">
        <v>18</v>
      </c>
      <c r="C879" s="206"/>
    </row>
    <row r="880" spans="1:3" s="128" customFormat="1" ht="15" customHeight="1">
      <c r="A880" s="157" t="s">
        <v>1012</v>
      </c>
      <c r="B880" s="343"/>
      <c r="C880" s="206"/>
    </row>
    <row r="881" spans="1:3" s="122" customFormat="1" ht="15" customHeight="1">
      <c r="A881" s="157" t="s">
        <v>204</v>
      </c>
      <c r="B881" s="343">
        <v>19</v>
      </c>
      <c r="C881" s="206"/>
    </row>
    <row r="882" spans="1:3" s="122" customFormat="1" ht="15" customHeight="1">
      <c r="A882" s="157" t="s">
        <v>1083</v>
      </c>
      <c r="B882" s="343"/>
      <c r="C882" s="206"/>
    </row>
    <row r="883" spans="1:3" s="122" customFormat="1" ht="15" customHeight="1">
      <c r="A883" s="157" t="s">
        <v>205</v>
      </c>
      <c r="B883" s="343"/>
      <c r="C883" s="206"/>
    </row>
    <row r="884" spans="1:3" s="122" customFormat="1" ht="15" customHeight="1">
      <c r="A884" s="157" t="s">
        <v>1580</v>
      </c>
      <c r="B884" s="343"/>
      <c r="C884" s="206"/>
    </row>
    <row r="885" spans="1:3" s="122" customFormat="1" ht="15" customHeight="1">
      <c r="A885" s="157" t="s">
        <v>206</v>
      </c>
      <c r="B885" s="343">
        <v>159</v>
      </c>
      <c r="C885" s="206"/>
    </row>
    <row r="886" spans="1:3" s="122" customFormat="1" ht="15" customHeight="1">
      <c r="A886" s="151" t="s">
        <v>1428</v>
      </c>
      <c r="B886" s="342">
        <f>SUM(B887:B910)</f>
        <v>496</v>
      </c>
      <c r="C886" s="206">
        <f>SUM(C887:C910)</f>
        <v>0</v>
      </c>
    </row>
    <row r="887" spans="1:3" s="122" customFormat="1" ht="15" customHeight="1">
      <c r="A887" s="157" t="s">
        <v>534</v>
      </c>
      <c r="B887" s="343">
        <v>165</v>
      </c>
      <c r="C887" s="206"/>
    </row>
    <row r="888" spans="1:3" s="122" customFormat="1" ht="15" customHeight="1">
      <c r="A888" s="157" t="s">
        <v>535</v>
      </c>
      <c r="B888" s="343"/>
      <c r="C888" s="206"/>
    </row>
    <row r="889" spans="1:3" s="122" customFormat="1" ht="15" customHeight="1">
      <c r="A889" s="157" t="s">
        <v>536</v>
      </c>
      <c r="B889" s="343"/>
      <c r="C889" s="206"/>
    </row>
    <row r="890" spans="1:3" s="122" customFormat="1" ht="15" customHeight="1">
      <c r="A890" s="157" t="s">
        <v>1429</v>
      </c>
      <c r="B890" s="343">
        <v>211</v>
      </c>
      <c r="C890" s="206"/>
    </row>
    <row r="891" spans="1:3" s="122" customFormat="1" ht="15" customHeight="1">
      <c r="A891" s="157" t="s">
        <v>1581</v>
      </c>
      <c r="B891" s="343">
        <v>14</v>
      </c>
      <c r="C891" s="206"/>
    </row>
    <row r="892" spans="1:3" s="122" customFormat="1" ht="15" customHeight="1">
      <c r="A892" s="157" t="s">
        <v>1430</v>
      </c>
      <c r="B892" s="343"/>
      <c r="C892" s="206"/>
    </row>
    <row r="893" spans="1:3" s="122" customFormat="1" ht="15" customHeight="1">
      <c r="A893" s="157" t="s">
        <v>212</v>
      </c>
      <c r="B893" s="343">
        <v>19</v>
      </c>
      <c r="C893" s="206"/>
    </row>
    <row r="894" spans="1:3" s="122" customFormat="1" ht="15" customHeight="1">
      <c r="A894" s="157" t="s">
        <v>213</v>
      </c>
      <c r="B894" s="343"/>
      <c r="C894" s="206"/>
    </row>
    <row r="895" spans="1:3" s="122" customFormat="1" ht="15" customHeight="1">
      <c r="A895" s="157" t="s">
        <v>1431</v>
      </c>
      <c r="B895" s="343"/>
      <c r="C895" s="206"/>
    </row>
    <row r="896" spans="1:3" s="122" customFormat="1" ht="15" customHeight="1">
      <c r="A896" s="157" t="s">
        <v>214</v>
      </c>
      <c r="B896" s="343"/>
      <c r="C896" s="206"/>
    </row>
    <row r="897" spans="1:3" s="122" customFormat="1" ht="15" customHeight="1">
      <c r="A897" s="157" t="s">
        <v>215</v>
      </c>
      <c r="B897" s="343"/>
      <c r="C897" s="206"/>
    </row>
    <row r="898" spans="1:3" s="122" customFormat="1" ht="15" customHeight="1">
      <c r="A898" s="157" t="s">
        <v>1432</v>
      </c>
      <c r="B898" s="343">
        <v>5</v>
      </c>
      <c r="C898" s="206"/>
    </row>
    <row r="899" spans="1:3" s="122" customFormat="1" ht="15" customHeight="1">
      <c r="A899" s="157" t="s">
        <v>216</v>
      </c>
      <c r="B899" s="343"/>
      <c r="C899" s="206"/>
    </row>
    <row r="900" spans="1:3" s="122" customFormat="1" ht="15" customHeight="1">
      <c r="A900" s="157" t="s">
        <v>1433</v>
      </c>
      <c r="B900" s="343"/>
      <c r="C900" s="206"/>
    </row>
    <row r="901" spans="1:3" s="122" customFormat="1" ht="15" customHeight="1">
      <c r="A901" s="157" t="s">
        <v>1434</v>
      </c>
      <c r="B901" s="343"/>
      <c r="C901" s="206"/>
    </row>
    <row r="902" spans="1:3" s="122" customFormat="1" ht="15" customHeight="1">
      <c r="A902" s="157" t="s">
        <v>217</v>
      </c>
      <c r="B902" s="343">
        <v>13</v>
      </c>
      <c r="C902" s="206"/>
    </row>
    <row r="903" spans="1:3" s="122" customFormat="1" ht="15" customHeight="1">
      <c r="A903" s="157" t="s">
        <v>218</v>
      </c>
      <c r="B903" s="343"/>
      <c r="C903" s="206"/>
    </row>
    <row r="904" spans="1:3" s="122" customFormat="1" ht="15" customHeight="1">
      <c r="A904" s="157" t="s">
        <v>1435</v>
      </c>
      <c r="B904" s="343"/>
      <c r="C904" s="206"/>
    </row>
    <row r="905" spans="1:3" s="122" customFormat="1" ht="15" customHeight="1">
      <c r="A905" s="157" t="s">
        <v>1084</v>
      </c>
      <c r="B905" s="343"/>
      <c r="C905" s="206"/>
    </row>
    <row r="906" spans="1:3" s="122" customFormat="1" ht="15" customHeight="1">
      <c r="A906" s="157" t="s">
        <v>1582</v>
      </c>
      <c r="B906" s="343">
        <v>69</v>
      </c>
      <c r="C906" s="206"/>
    </row>
    <row r="907" spans="1:3" s="122" customFormat="1" ht="15" customHeight="1">
      <c r="A907" s="157" t="s">
        <v>1437</v>
      </c>
      <c r="B907" s="343"/>
      <c r="C907" s="206"/>
    </row>
    <row r="908" spans="1:3" s="122" customFormat="1" ht="15" customHeight="1">
      <c r="A908" s="157" t="s">
        <v>1438</v>
      </c>
      <c r="B908" s="343"/>
      <c r="C908" s="206"/>
    </row>
    <row r="909" spans="1:3" s="122" customFormat="1" ht="15" customHeight="1">
      <c r="A909" s="157" t="s">
        <v>1439</v>
      </c>
      <c r="B909" s="343"/>
      <c r="C909" s="206"/>
    </row>
    <row r="910" spans="1:3" s="122" customFormat="1" ht="15" customHeight="1">
      <c r="A910" s="157" t="s">
        <v>1440</v>
      </c>
      <c r="B910" s="343"/>
      <c r="C910" s="206"/>
    </row>
    <row r="911" spans="1:3" s="122" customFormat="1" ht="15" customHeight="1">
      <c r="A911" s="151" t="s">
        <v>219</v>
      </c>
      <c r="B911" s="342">
        <f>SUM(B912:B938)</f>
        <v>191</v>
      </c>
      <c r="C911" s="206">
        <f>SUM(C912:C938)</f>
        <v>0</v>
      </c>
    </row>
    <row r="912" spans="1:3" s="122" customFormat="1" ht="15" customHeight="1">
      <c r="A912" s="157" t="s">
        <v>534</v>
      </c>
      <c r="B912" s="343"/>
      <c r="C912" s="206"/>
    </row>
    <row r="913" spans="1:3" s="122" customFormat="1" ht="15" customHeight="1">
      <c r="A913" s="157" t="s">
        <v>535</v>
      </c>
      <c r="B913" s="343"/>
      <c r="C913" s="206"/>
    </row>
    <row r="914" spans="1:3" s="122" customFormat="1" ht="15" customHeight="1">
      <c r="A914" s="157" t="s">
        <v>536</v>
      </c>
      <c r="B914" s="343"/>
      <c r="C914" s="206"/>
    </row>
    <row r="915" spans="1:3" s="122" customFormat="1" ht="15" customHeight="1">
      <c r="A915" s="157" t="s">
        <v>220</v>
      </c>
      <c r="B915" s="343"/>
      <c r="C915" s="206"/>
    </row>
    <row r="916" spans="1:3" s="122" customFormat="1" ht="15" customHeight="1">
      <c r="A916" s="157" t="s">
        <v>221</v>
      </c>
      <c r="B916" s="343"/>
      <c r="C916" s="206"/>
    </row>
    <row r="917" spans="1:3" s="122" customFormat="1" ht="15" customHeight="1">
      <c r="A917" s="157" t="s">
        <v>222</v>
      </c>
      <c r="B917" s="343"/>
      <c r="C917" s="206"/>
    </row>
    <row r="918" spans="1:3" s="122" customFormat="1" ht="15" customHeight="1">
      <c r="A918" s="157" t="s">
        <v>223</v>
      </c>
      <c r="B918" s="343"/>
      <c r="C918" s="206"/>
    </row>
    <row r="919" spans="1:3" s="122" customFormat="1" ht="15" customHeight="1">
      <c r="A919" s="157" t="s">
        <v>224</v>
      </c>
      <c r="B919" s="343"/>
      <c r="C919" s="206"/>
    </row>
    <row r="920" spans="1:3" s="122" customFormat="1" ht="15" customHeight="1">
      <c r="A920" s="157" t="s">
        <v>225</v>
      </c>
      <c r="B920" s="343"/>
      <c r="C920" s="206"/>
    </row>
    <row r="921" spans="1:3" s="122" customFormat="1" ht="15" customHeight="1">
      <c r="A921" s="157" t="s">
        <v>226</v>
      </c>
      <c r="B921" s="343"/>
      <c r="C921" s="206"/>
    </row>
    <row r="922" spans="1:3" s="122" customFormat="1" ht="15" customHeight="1">
      <c r="A922" s="157" t="s">
        <v>227</v>
      </c>
      <c r="B922" s="343"/>
      <c r="C922" s="206"/>
    </row>
    <row r="923" spans="1:3" s="122" customFormat="1" ht="15" customHeight="1">
      <c r="A923" s="157" t="s">
        <v>228</v>
      </c>
      <c r="B923" s="343"/>
      <c r="C923" s="206"/>
    </row>
    <row r="924" spans="1:3" s="122" customFormat="1" ht="15" customHeight="1">
      <c r="A924" s="157" t="s">
        <v>229</v>
      </c>
      <c r="B924" s="343"/>
      <c r="C924" s="206"/>
    </row>
    <row r="925" spans="1:3" s="122" customFormat="1" ht="15" customHeight="1">
      <c r="A925" s="157" t="s">
        <v>230</v>
      </c>
      <c r="B925" s="343">
        <v>79</v>
      </c>
      <c r="C925" s="206"/>
    </row>
    <row r="926" spans="1:3" s="122" customFormat="1" ht="15" customHeight="1">
      <c r="A926" s="157" t="s">
        <v>231</v>
      </c>
      <c r="B926" s="343"/>
      <c r="C926" s="206"/>
    </row>
    <row r="927" spans="1:3" s="122" customFormat="1" ht="15" customHeight="1">
      <c r="A927" s="157" t="s">
        <v>1583</v>
      </c>
      <c r="B927" s="343"/>
      <c r="C927" s="206"/>
    </row>
    <row r="928" spans="1:3" s="122" customFormat="1" ht="15" customHeight="1">
      <c r="A928" s="157" t="s">
        <v>233</v>
      </c>
      <c r="B928" s="343"/>
      <c r="C928" s="206"/>
    </row>
    <row r="929" spans="1:3" s="122" customFormat="1" ht="15" customHeight="1">
      <c r="A929" s="157" t="s">
        <v>234</v>
      </c>
      <c r="B929" s="343"/>
      <c r="C929" s="206"/>
    </row>
    <row r="930" spans="1:3" s="122" customFormat="1" ht="15" customHeight="1">
      <c r="A930" s="157" t="s">
        <v>1085</v>
      </c>
      <c r="B930" s="343">
        <v>18</v>
      </c>
      <c r="C930" s="206"/>
    </row>
    <row r="931" spans="1:3" s="122" customFormat="1" ht="15" customHeight="1">
      <c r="A931" s="157" t="s">
        <v>235</v>
      </c>
      <c r="B931" s="343"/>
      <c r="C931" s="206"/>
    </row>
    <row r="932" spans="1:3" s="122" customFormat="1" ht="15" customHeight="1">
      <c r="A932" s="157" t="s">
        <v>236</v>
      </c>
      <c r="B932" s="343"/>
      <c r="C932" s="206"/>
    </row>
    <row r="933" spans="1:3" s="122" customFormat="1" ht="15" customHeight="1">
      <c r="A933" s="157" t="s">
        <v>217</v>
      </c>
      <c r="B933" s="343"/>
      <c r="C933" s="206"/>
    </row>
    <row r="934" spans="1:3" s="122" customFormat="1" ht="15" customHeight="1">
      <c r="A934" s="157" t="s">
        <v>1584</v>
      </c>
      <c r="B934" s="343"/>
      <c r="C934" s="206"/>
    </row>
    <row r="935" spans="1:3" s="122" customFormat="1" ht="15" customHeight="1">
      <c r="A935" s="157" t="s">
        <v>238</v>
      </c>
      <c r="B935" s="343"/>
      <c r="C935" s="206"/>
    </row>
    <row r="936" spans="1:3" s="122" customFormat="1" ht="15" customHeight="1">
      <c r="A936" s="157" t="s">
        <v>1585</v>
      </c>
      <c r="B936" s="343"/>
      <c r="C936" s="206"/>
    </row>
    <row r="937" spans="1:3" s="122" customFormat="1" ht="15" customHeight="1">
      <c r="A937" s="157" t="s">
        <v>1586</v>
      </c>
      <c r="B937" s="343"/>
      <c r="C937" s="206"/>
    </row>
    <row r="938" spans="1:3" s="122" customFormat="1" ht="15" customHeight="1">
      <c r="A938" s="157" t="s">
        <v>239</v>
      </c>
      <c r="B938" s="343">
        <v>94</v>
      </c>
      <c r="C938" s="206"/>
    </row>
    <row r="939" spans="1:3" s="122" customFormat="1" ht="15" customHeight="1">
      <c r="A939" s="151" t="s">
        <v>248</v>
      </c>
      <c r="B939" s="343">
        <f>SUM(B940:B949)</f>
        <v>0</v>
      </c>
      <c r="C939" s="206">
        <f>SUM(C940:C949)</f>
        <v>0</v>
      </c>
    </row>
    <row r="940" spans="1:3" s="122" customFormat="1" ht="15" customHeight="1">
      <c r="A940" s="157" t="s">
        <v>534</v>
      </c>
      <c r="B940" s="343"/>
      <c r="C940" s="206"/>
    </row>
    <row r="941" spans="1:3" s="122" customFormat="1" ht="15" customHeight="1">
      <c r="A941" s="157" t="s">
        <v>535</v>
      </c>
      <c r="B941" s="343"/>
      <c r="C941" s="206"/>
    </row>
    <row r="942" spans="1:3" s="122" customFormat="1" ht="15" customHeight="1">
      <c r="A942" s="157" t="s">
        <v>536</v>
      </c>
      <c r="B942" s="343"/>
      <c r="C942" s="206"/>
    </row>
    <row r="943" spans="1:3" s="122" customFormat="1" ht="15" customHeight="1">
      <c r="A943" s="157" t="s">
        <v>249</v>
      </c>
      <c r="B943" s="343"/>
      <c r="C943" s="206"/>
    </row>
    <row r="944" spans="1:3" s="122" customFormat="1" ht="15" customHeight="1">
      <c r="A944" s="157" t="s">
        <v>250</v>
      </c>
      <c r="B944" s="343"/>
      <c r="C944" s="206"/>
    </row>
    <row r="945" spans="1:3" s="122" customFormat="1" ht="15" customHeight="1">
      <c r="A945" s="157" t="s">
        <v>251</v>
      </c>
      <c r="B945" s="343"/>
      <c r="C945" s="206"/>
    </row>
    <row r="946" spans="1:3" s="122" customFormat="1" ht="15" customHeight="1">
      <c r="A946" s="157" t="s">
        <v>252</v>
      </c>
      <c r="B946" s="343"/>
      <c r="C946" s="206"/>
    </row>
    <row r="947" spans="1:3" s="122" customFormat="1" ht="15" customHeight="1">
      <c r="A947" s="157" t="s">
        <v>253</v>
      </c>
      <c r="B947" s="343"/>
      <c r="C947" s="206"/>
    </row>
    <row r="948" spans="1:3" s="122" customFormat="1" ht="15" customHeight="1">
      <c r="A948" s="157" t="s">
        <v>254</v>
      </c>
      <c r="B948" s="343"/>
      <c r="C948" s="206"/>
    </row>
    <row r="949" spans="1:3" s="122" customFormat="1" ht="15" customHeight="1">
      <c r="A949" s="157" t="s">
        <v>255</v>
      </c>
      <c r="B949" s="343"/>
      <c r="C949" s="206"/>
    </row>
    <row r="950" spans="1:3" s="122" customFormat="1" ht="15" customHeight="1">
      <c r="A950" s="151" t="s">
        <v>259</v>
      </c>
      <c r="B950" s="342">
        <f>SUM(B951:B956)</f>
        <v>568</v>
      </c>
      <c r="C950" s="206">
        <f>SUM(C951:C956)</f>
        <v>0</v>
      </c>
    </row>
    <row r="951" spans="1:3" s="122" customFormat="1" ht="15" customHeight="1">
      <c r="A951" s="157" t="s">
        <v>1293</v>
      </c>
      <c r="B951" s="343">
        <v>20</v>
      </c>
      <c r="C951" s="206"/>
    </row>
    <row r="952" spans="1:3" s="122" customFormat="1" ht="15" customHeight="1">
      <c r="A952" s="157" t="s">
        <v>260</v>
      </c>
      <c r="B952" s="343"/>
      <c r="C952" s="206"/>
    </row>
    <row r="953" spans="1:3" s="122" customFormat="1" ht="15" customHeight="1">
      <c r="A953" s="157" t="s">
        <v>261</v>
      </c>
      <c r="B953" s="343">
        <v>548</v>
      </c>
      <c r="C953" s="206"/>
    </row>
    <row r="954" spans="1:3" s="122" customFormat="1" ht="15" customHeight="1">
      <c r="A954" s="157" t="s">
        <v>262</v>
      </c>
      <c r="B954" s="343"/>
      <c r="C954" s="206"/>
    </row>
    <row r="955" spans="1:3" s="122" customFormat="1" ht="15" customHeight="1">
      <c r="A955" s="157" t="s">
        <v>263</v>
      </c>
      <c r="B955" s="343"/>
      <c r="C955" s="206"/>
    </row>
    <row r="956" spans="1:3" s="122" customFormat="1" ht="15" customHeight="1">
      <c r="A956" s="157" t="s">
        <v>264</v>
      </c>
      <c r="B956" s="343"/>
      <c r="C956" s="206"/>
    </row>
    <row r="957" spans="1:3" s="122" customFormat="1" ht="15" customHeight="1">
      <c r="A957" s="151" t="s">
        <v>1086</v>
      </c>
      <c r="B957" s="343">
        <f>SUM(B958:B963)</f>
        <v>0</v>
      </c>
      <c r="C957" s="206">
        <f>SUM(C958:C963)</f>
        <v>0</v>
      </c>
    </row>
    <row r="958" spans="1:3" s="122" customFormat="1" ht="15" customHeight="1">
      <c r="A958" s="157" t="s">
        <v>265</v>
      </c>
      <c r="B958" s="343"/>
      <c r="C958" s="206"/>
    </row>
    <row r="959" spans="1:3" s="122" customFormat="1" ht="15" customHeight="1">
      <c r="A959" s="157" t="s">
        <v>266</v>
      </c>
      <c r="B959" s="343"/>
      <c r="C959" s="206"/>
    </row>
    <row r="960" spans="1:3" s="122" customFormat="1" ht="15" customHeight="1">
      <c r="A960" s="157" t="s">
        <v>1087</v>
      </c>
      <c r="B960" s="343"/>
      <c r="C960" s="206"/>
    </row>
    <row r="961" spans="1:3" s="122" customFormat="1" ht="15" customHeight="1">
      <c r="A961" s="157" t="s">
        <v>1294</v>
      </c>
      <c r="B961" s="343"/>
      <c r="C961" s="206"/>
    </row>
    <row r="962" spans="1:3" s="122" customFormat="1" ht="15" customHeight="1">
      <c r="A962" s="157" t="s">
        <v>18</v>
      </c>
      <c r="B962" s="343"/>
      <c r="C962" s="206"/>
    </row>
    <row r="963" spans="1:3" s="122" customFormat="1" ht="15" customHeight="1">
      <c r="A963" s="157" t="s">
        <v>1088</v>
      </c>
      <c r="B963" s="343"/>
      <c r="C963" s="206"/>
    </row>
    <row r="964" spans="1:3" s="122" customFormat="1" ht="15" customHeight="1">
      <c r="A964" s="151" t="s">
        <v>1013</v>
      </c>
      <c r="B964" s="343">
        <f>SUM(B965:B966)</f>
        <v>0</v>
      </c>
      <c r="C964" s="206">
        <f>SUM(C965:C966)</f>
        <v>0</v>
      </c>
    </row>
    <row r="965" spans="1:3" s="122" customFormat="1" ht="15" customHeight="1">
      <c r="A965" s="157" t="s">
        <v>1014</v>
      </c>
      <c r="B965" s="343"/>
      <c r="C965" s="206"/>
    </row>
    <row r="966" spans="1:3" s="122" customFormat="1" ht="15" customHeight="1">
      <c r="A966" s="157" t="s">
        <v>1015</v>
      </c>
      <c r="B966" s="343"/>
      <c r="C966" s="206"/>
    </row>
    <row r="967" spans="1:3" s="122" customFormat="1" ht="15" customHeight="1">
      <c r="A967" s="151" t="s">
        <v>1441</v>
      </c>
      <c r="B967" s="343">
        <f>SUM(B968:B969)</f>
        <v>0</v>
      </c>
      <c r="C967" s="206">
        <f>SUM(C968:C969)</f>
        <v>0</v>
      </c>
    </row>
    <row r="968" spans="1:3" s="122" customFormat="1" ht="15" customHeight="1">
      <c r="A968" s="157" t="s">
        <v>267</v>
      </c>
      <c r="B968" s="343"/>
      <c r="C968" s="206"/>
    </row>
    <row r="969" spans="1:3" s="122" customFormat="1" ht="15" customHeight="1">
      <c r="A969" s="157" t="s">
        <v>1442</v>
      </c>
      <c r="B969" s="343"/>
      <c r="C969" s="206"/>
    </row>
    <row r="970" spans="1:3" s="122" customFormat="1" ht="15" customHeight="1">
      <c r="A970" s="151" t="s">
        <v>1040</v>
      </c>
      <c r="B970" s="342">
        <f>B971+B994+B1004+B1014+B1019+B1026+B1031</f>
        <v>24</v>
      </c>
      <c r="C970" s="206">
        <f>C971+C994+C1004+C1014+C1019+C1026+C1031</f>
        <v>0</v>
      </c>
    </row>
    <row r="971" spans="1:3" s="122" customFormat="1" ht="15" customHeight="1">
      <c r="A971" s="151" t="s">
        <v>268</v>
      </c>
      <c r="B971" s="342">
        <f>SUM(B972:B993)</f>
        <v>24</v>
      </c>
      <c r="C971" s="206">
        <f>SUM(C972:C993)</f>
        <v>0</v>
      </c>
    </row>
    <row r="972" spans="1:3" s="122" customFormat="1" ht="15" customHeight="1">
      <c r="A972" s="157" t="s">
        <v>534</v>
      </c>
      <c r="B972" s="343"/>
      <c r="C972" s="206"/>
    </row>
    <row r="973" spans="1:3" s="122" customFormat="1" ht="15" customHeight="1">
      <c r="A973" s="157" t="s">
        <v>535</v>
      </c>
      <c r="B973" s="343"/>
      <c r="C973" s="206"/>
    </row>
    <row r="974" spans="1:3" s="122" customFormat="1" ht="15" customHeight="1">
      <c r="A974" s="157" t="s">
        <v>536</v>
      </c>
      <c r="B974" s="343"/>
      <c r="C974" s="206"/>
    </row>
    <row r="975" spans="1:3" s="122" customFormat="1" ht="15" customHeight="1">
      <c r="A975" s="157" t="s">
        <v>19</v>
      </c>
      <c r="B975" s="343"/>
      <c r="C975" s="206"/>
    </row>
    <row r="976" spans="1:3" s="122" customFormat="1" ht="15" customHeight="1">
      <c r="A976" s="157" t="s">
        <v>269</v>
      </c>
      <c r="B976" s="343"/>
      <c r="C976" s="206"/>
    </row>
    <row r="977" spans="1:3" s="122" customFormat="1" ht="15" customHeight="1">
      <c r="A977" s="157" t="s">
        <v>1295</v>
      </c>
      <c r="B977" s="343">
        <v>24</v>
      </c>
      <c r="C977" s="206"/>
    </row>
    <row r="978" spans="1:3" s="122" customFormat="1" ht="15" customHeight="1">
      <c r="A978" s="157" t="s">
        <v>270</v>
      </c>
      <c r="B978" s="343"/>
      <c r="C978" s="206"/>
    </row>
    <row r="979" spans="1:3" s="122" customFormat="1" ht="15" customHeight="1">
      <c r="A979" s="157" t="s">
        <v>271</v>
      </c>
      <c r="B979" s="343"/>
      <c r="C979" s="206"/>
    </row>
    <row r="980" spans="1:3" s="122" customFormat="1" ht="15" customHeight="1">
      <c r="A980" s="157" t="s">
        <v>272</v>
      </c>
      <c r="B980" s="343"/>
      <c r="C980" s="206"/>
    </row>
    <row r="981" spans="1:3" s="122" customFormat="1" ht="15" customHeight="1">
      <c r="A981" s="157" t="s">
        <v>273</v>
      </c>
      <c r="B981" s="343"/>
      <c r="C981" s="206"/>
    </row>
    <row r="982" spans="1:3" s="122" customFormat="1" ht="15" customHeight="1">
      <c r="A982" s="157" t="s">
        <v>274</v>
      </c>
      <c r="B982" s="343"/>
      <c r="C982" s="206"/>
    </row>
    <row r="983" spans="1:3" s="122" customFormat="1" ht="15" customHeight="1">
      <c r="A983" s="157" t="s">
        <v>275</v>
      </c>
      <c r="B983" s="343"/>
      <c r="C983" s="206"/>
    </row>
    <row r="984" spans="1:3" s="122" customFormat="1" ht="15" customHeight="1">
      <c r="A984" s="157" t="s">
        <v>276</v>
      </c>
      <c r="B984" s="343"/>
      <c r="C984" s="206"/>
    </row>
    <row r="985" spans="1:3" s="122" customFormat="1" ht="15" customHeight="1">
      <c r="A985" s="157" t="s">
        <v>277</v>
      </c>
      <c r="B985" s="343"/>
      <c r="C985" s="206"/>
    </row>
    <row r="986" spans="1:3" s="122" customFormat="1" ht="15" customHeight="1">
      <c r="A986" s="157" t="s">
        <v>278</v>
      </c>
      <c r="B986" s="343"/>
      <c r="C986" s="206"/>
    </row>
    <row r="987" spans="1:3" s="128" customFormat="1" ht="15" customHeight="1">
      <c r="A987" s="157" t="s">
        <v>279</v>
      </c>
      <c r="B987" s="343"/>
      <c r="C987" s="206"/>
    </row>
    <row r="988" spans="1:3" s="122" customFormat="1" ht="15" customHeight="1">
      <c r="A988" s="157" t="s">
        <v>280</v>
      </c>
      <c r="B988" s="343"/>
      <c r="C988" s="206"/>
    </row>
    <row r="989" spans="1:3" s="122" customFormat="1" ht="15" customHeight="1">
      <c r="A989" s="157" t="s">
        <v>281</v>
      </c>
      <c r="B989" s="343"/>
      <c r="C989" s="206"/>
    </row>
    <row r="990" spans="1:3" s="122" customFormat="1" ht="15" customHeight="1">
      <c r="A990" s="157" t="s">
        <v>282</v>
      </c>
      <c r="B990" s="343"/>
      <c r="C990" s="206"/>
    </row>
    <row r="991" spans="1:3" s="122" customFormat="1" ht="15" customHeight="1">
      <c r="A991" s="157" t="s">
        <v>283</v>
      </c>
      <c r="B991" s="343"/>
      <c r="C991" s="206"/>
    </row>
    <row r="992" spans="1:3" s="122" customFormat="1" ht="15" customHeight="1">
      <c r="A992" s="157" t="s">
        <v>284</v>
      </c>
      <c r="B992" s="343"/>
      <c r="C992" s="206"/>
    </row>
    <row r="993" spans="1:3" s="122" customFormat="1" ht="15" customHeight="1">
      <c r="A993" s="157" t="s">
        <v>285</v>
      </c>
      <c r="B993" s="343"/>
      <c r="C993" s="206"/>
    </row>
    <row r="994" spans="1:3" s="122" customFormat="1" ht="15" customHeight="1">
      <c r="A994" s="151" t="s">
        <v>286</v>
      </c>
      <c r="B994" s="343">
        <f>SUM(B995:B1003)</f>
        <v>0</v>
      </c>
      <c r="C994" s="206">
        <f>SUM(C995:C1003)</f>
        <v>0</v>
      </c>
    </row>
    <row r="995" spans="1:3" s="122" customFormat="1" ht="15" customHeight="1">
      <c r="A995" s="157" t="s">
        <v>534</v>
      </c>
      <c r="B995" s="343"/>
      <c r="C995" s="206"/>
    </row>
    <row r="996" spans="1:3" s="122" customFormat="1" ht="15" customHeight="1">
      <c r="A996" s="157" t="s">
        <v>535</v>
      </c>
      <c r="B996" s="343"/>
      <c r="C996" s="206"/>
    </row>
    <row r="997" spans="1:3" s="122" customFormat="1" ht="15" customHeight="1">
      <c r="A997" s="157" t="s">
        <v>536</v>
      </c>
      <c r="B997" s="343"/>
      <c r="C997" s="206"/>
    </row>
    <row r="998" spans="1:3" s="128" customFormat="1" ht="15" customHeight="1">
      <c r="A998" s="157" t="s">
        <v>287</v>
      </c>
      <c r="B998" s="343"/>
      <c r="C998" s="206"/>
    </row>
    <row r="999" spans="1:3" s="122" customFormat="1" ht="15" customHeight="1">
      <c r="A999" s="157" t="s">
        <v>288</v>
      </c>
      <c r="B999" s="343"/>
      <c r="C999" s="206"/>
    </row>
    <row r="1000" spans="1:3" s="122" customFormat="1" ht="15" customHeight="1">
      <c r="A1000" s="157" t="s">
        <v>289</v>
      </c>
      <c r="B1000" s="343"/>
      <c r="C1000" s="206"/>
    </row>
    <row r="1001" spans="1:3" s="122" customFormat="1" ht="15" customHeight="1">
      <c r="A1001" s="157" t="s">
        <v>290</v>
      </c>
      <c r="B1001" s="343"/>
      <c r="C1001" s="206"/>
    </row>
    <row r="1002" spans="1:3" s="122" customFormat="1" ht="15" customHeight="1">
      <c r="A1002" s="157" t="s">
        <v>303</v>
      </c>
      <c r="B1002" s="343"/>
      <c r="C1002" s="206"/>
    </row>
    <row r="1003" spans="1:3" s="122" customFormat="1" ht="15" customHeight="1">
      <c r="A1003" s="157" t="s">
        <v>291</v>
      </c>
      <c r="B1003" s="343"/>
      <c r="C1003" s="206"/>
    </row>
    <row r="1004" spans="1:3" s="122" customFormat="1" ht="15" customHeight="1">
      <c r="A1004" s="151" t="s">
        <v>292</v>
      </c>
      <c r="B1004" s="343">
        <f>SUM(B1005:B1013)</f>
        <v>0</v>
      </c>
      <c r="C1004" s="206">
        <f>SUM(C1005:C1013)</f>
        <v>0</v>
      </c>
    </row>
    <row r="1005" spans="1:3" s="122" customFormat="1" ht="15" customHeight="1">
      <c r="A1005" s="157" t="s">
        <v>534</v>
      </c>
      <c r="B1005" s="343"/>
      <c r="C1005" s="206"/>
    </row>
    <row r="1006" spans="1:3" s="122" customFormat="1" ht="15" customHeight="1">
      <c r="A1006" s="157" t="s">
        <v>535</v>
      </c>
      <c r="B1006" s="343"/>
      <c r="C1006" s="206"/>
    </row>
    <row r="1007" spans="1:3" s="122" customFormat="1" ht="15" customHeight="1">
      <c r="A1007" s="157" t="s">
        <v>536</v>
      </c>
      <c r="B1007" s="343"/>
      <c r="C1007" s="206"/>
    </row>
    <row r="1008" spans="1:3" s="122" customFormat="1" ht="15" customHeight="1">
      <c r="A1008" s="157" t="s">
        <v>293</v>
      </c>
      <c r="B1008" s="343"/>
      <c r="C1008" s="206"/>
    </row>
    <row r="1009" spans="1:3" s="122" customFormat="1" ht="15" customHeight="1">
      <c r="A1009" s="157" t="s">
        <v>294</v>
      </c>
      <c r="B1009" s="343"/>
      <c r="C1009" s="206"/>
    </row>
    <row r="1010" spans="1:3" s="122" customFormat="1" ht="15" customHeight="1">
      <c r="A1010" s="157" t="s">
        <v>295</v>
      </c>
      <c r="B1010" s="343"/>
      <c r="C1010" s="206"/>
    </row>
    <row r="1011" spans="1:3" s="122" customFormat="1" ht="15" customHeight="1">
      <c r="A1011" s="157" t="s">
        <v>296</v>
      </c>
      <c r="B1011" s="343"/>
      <c r="C1011" s="206"/>
    </row>
    <row r="1012" spans="1:3" s="122" customFormat="1" ht="15" customHeight="1">
      <c r="A1012" s="157" t="s">
        <v>297</v>
      </c>
      <c r="B1012" s="343"/>
      <c r="C1012" s="206"/>
    </row>
    <row r="1013" spans="1:3" s="122" customFormat="1" ht="15" customHeight="1">
      <c r="A1013" s="157" t="s">
        <v>298</v>
      </c>
      <c r="B1013" s="343"/>
      <c r="C1013" s="206"/>
    </row>
    <row r="1014" spans="1:3" s="122" customFormat="1" ht="15" customHeight="1">
      <c r="A1014" s="151" t="s">
        <v>1089</v>
      </c>
      <c r="B1014" s="343">
        <f>SUM(B1015:B1018)</f>
        <v>0</v>
      </c>
      <c r="C1014" s="206">
        <f>SUM(C1015:C1018)</f>
        <v>0</v>
      </c>
    </row>
    <row r="1015" spans="1:3" s="122" customFormat="1" ht="15" customHeight="1">
      <c r="A1015" s="157" t="s">
        <v>299</v>
      </c>
      <c r="B1015" s="343"/>
      <c r="C1015" s="206"/>
    </row>
    <row r="1016" spans="1:3" s="122" customFormat="1" ht="15" customHeight="1">
      <c r="A1016" s="157" t="s">
        <v>300</v>
      </c>
      <c r="B1016" s="343"/>
      <c r="C1016" s="206"/>
    </row>
    <row r="1017" spans="1:3" s="122" customFormat="1" ht="15" customHeight="1">
      <c r="A1017" s="157" t="s">
        <v>301</v>
      </c>
      <c r="B1017" s="343"/>
      <c r="C1017" s="206"/>
    </row>
    <row r="1018" spans="1:3" s="122" customFormat="1" ht="15" customHeight="1">
      <c r="A1018" s="157" t="s">
        <v>1090</v>
      </c>
      <c r="B1018" s="343"/>
      <c r="C1018" s="206"/>
    </row>
    <row r="1019" spans="1:3" s="122" customFormat="1" ht="15" customHeight="1">
      <c r="A1019" s="151" t="s">
        <v>302</v>
      </c>
      <c r="B1019" s="343">
        <f>SUM(B1020:B1025)</f>
        <v>0</v>
      </c>
      <c r="C1019" s="206">
        <f>SUM(C1020:C1025)</f>
        <v>0</v>
      </c>
    </row>
    <row r="1020" spans="1:3" s="122" customFormat="1" ht="15" customHeight="1">
      <c r="A1020" s="157" t="s">
        <v>534</v>
      </c>
      <c r="B1020" s="343"/>
      <c r="C1020" s="206"/>
    </row>
    <row r="1021" spans="1:3" s="122" customFormat="1" ht="15" customHeight="1">
      <c r="A1021" s="157" t="s">
        <v>535</v>
      </c>
      <c r="B1021" s="343"/>
      <c r="C1021" s="206"/>
    </row>
    <row r="1022" spans="1:3" s="122" customFormat="1" ht="15" customHeight="1">
      <c r="A1022" s="157" t="s">
        <v>536</v>
      </c>
      <c r="B1022" s="343"/>
      <c r="C1022" s="206"/>
    </row>
    <row r="1023" spans="1:3" s="122" customFormat="1" ht="15" customHeight="1">
      <c r="A1023" s="157" t="s">
        <v>303</v>
      </c>
      <c r="B1023" s="343"/>
      <c r="C1023" s="206"/>
    </row>
    <row r="1024" spans="1:3" s="122" customFormat="1" ht="15" customHeight="1">
      <c r="A1024" s="157" t="s">
        <v>304</v>
      </c>
      <c r="B1024" s="343"/>
      <c r="C1024" s="206"/>
    </row>
    <row r="1025" spans="1:3" s="122" customFormat="1" ht="15" customHeight="1">
      <c r="A1025" s="157" t="s">
        <v>305</v>
      </c>
      <c r="B1025" s="343"/>
      <c r="C1025" s="206"/>
    </row>
    <row r="1026" spans="1:3" s="122" customFormat="1" ht="15" customHeight="1">
      <c r="A1026" s="151" t="s">
        <v>306</v>
      </c>
      <c r="B1026" s="343">
        <f>SUM(B1027:B1030)</f>
        <v>0</v>
      </c>
      <c r="C1026" s="206">
        <f>SUM(C1027:C1030)</f>
        <v>0</v>
      </c>
    </row>
    <row r="1027" spans="1:3" s="122" customFormat="1" ht="15" customHeight="1">
      <c r="A1027" s="157" t="s">
        <v>307</v>
      </c>
      <c r="B1027" s="343"/>
      <c r="C1027" s="206"/>
    </row>
    <row r="1028" spans="1:3" s="122" customFormat="1" ht="15" customHeight="1">
      <c r="A1028" s="157" t="s">
        <v>308</v>
      </c>
      <c r="B1028" s="343"/>
      <c r="C1028" s="206"/>
    </row>
    <row r="1029" spans="1:3" s="128" customFormat="1" ht="15" customHeight="1">
      <c r="A1029" s="157" t="s">
        <v>1091</v>
      </c>
      <c r="B1029" s="343"/>
      <c r="C1029" s="206"/>
    </row>
    <row r="1030" spans="1:3" s="122" customFormat="1" ht="15" customHeight="1">
      <c r="A1030" s="157" t="s">
        <v>309</v>
      </c>
      <c r="B1030" s="343"/>
      <c r="C1030" s="206"/>
    </row>
    <row r="1031" spans="1:3" s="122" customFormat="1" ht="15" customHeight="1">
      <c r="A1031" s="151" t="s">
        <v>1443</v>
      </c>
      <c r="B1031" s="343">
        <f>SUM(B1032:B1033)</f>
        <v>0</v>
      </c>
      <c r="C1031" s="206">
        <f>SUM(C1032:C1033)</f>
        <v>0</v>
      </c>
    </row>
    <row r="1032" spans="1:3" s="122" customFormat="1" ht="15" customHeight="1">
      <c r="A1032" s="157" t="s">
        <v>310</v>
      </c>
      <c r="B1032" s="343"/>
      <c r="C1032" s="206"/>
    </row>
    <row r="1033" spans="1:3" s="122" customFormat="1" ht="15" customHeight="1">
      <c r="A1033" s="157" t="s">
        <v>1444</v>
      </c>
      <c r="B1033" s="343"/>
      <c r="C1033" s="206"/>
    </row>
    <row r="1034" spans="1:3" s="122" customFormat="1" ht="15" customHeight="1">
      <c r="A1034" s="151" t="s">
        <v>1041</v>
      </c>
      <c r="B1034" s="342">
        <f>B1035+B1045+B1061+B1066+B1080+B1087+B1094</f>
        <v>280</v>
      </c>
      <c r="C1034" s="206">
        <f>C1035+C1045+C1061+C1066+C1080+C1087+C1094</f>
        <v>0</v>
      </c>
    </row>
    <row r="1035" spans="1:3" s="122" customFormat="1" ht="15" customHeight="1">
      <c r="A1035" s="151" t="s">
        <v>311</v>
      </c>
      <c r="B1035" s="343">
        <f>SUM(B1036:B1044)</f>
        <v>0</v>
      </c>
      <c r="C1035" s="206">
        <f>SUM(C1036:C1044)</f>
        <v>0</v>
      </c>
    </row>
    <row r="1036" spans="1:3" s="122" customFormat="1" ht="15" customHeight="1">
      <c r="A1036" s="157" t="s">
        <v>534</v>
      </c>
      <c r="B1036" s="343"/>
      <c r="C1036" s="206"/>
    </row>
    <row r="1037" spans="1:3" s="122" customFormat="1" ht="15" customHeight="1">
      <c r="A1037" s="157" t="s">
        <v>535</v>
      </c>
      <c r="B1037" s="343"/>
      <c r="C1037" s="206"/>
    </row>
    <row r="1038" spans="1:3" s="122" customFormat="1" ht="15" customHeight="1">
      <c r="A1038" s="157" t="s">
        <v>536</v>
      </c>
      <c r="B1038" s="343"/>
      <c r="C1038" s="206"/>
    </row>
    <row r="1039" spans="1:3" s="128" customFormat="1" ht="15" customHeight="1">
      <c r="A1039" s="157" t="s">
        <v>312</v>
      </c>
      <c r="B1039" s="343"/>
      <c r="C1039" s="206"/>
    </row>
    <row r="1040" spans="1:3" s="122" customFormat="1" ht="15" customHeight="1">
      <c r="A1040" s="157" t="s">
        <v>313</v>
      </c>
      <c r="B1040" s="343"/>
      <c r="C1040" s="206"/>
    </row>
    <row r="1041" spans="1:3" s="122" customFormat="1" ht="15" customHeight="1">
      <c r="A1041" s="157" t="s">
        <v>314</v>
      </c>
      <c r="B1041" s="343"/>
      <c r="C1041" s="206"/>
    </row>
    <row r="1042" spans="1:3" s="122" customFormat="1" ht="15" customHeight="1">
      <c r="A1042" s="157" t="s">
        <v>315</v>
      </c>
      <c r="B1042" s="343"/>
      <c r="C1042" s="206"/>
    </row>
    <row r="1043" spans="1:3" s="122" customFormat="1" ht="15" customHeight="1">
      <c r="A1043" s="157" t="s">
        <v>316</v>
      </c>
      <c r="B1043" s="343"/>
      <c r="C1043" s="206"/>
    </row>
    <row r="1044" spans="1:3" s="122" customFormat="1" ht="15" customHeight="1">
      <c r="A1044" s="157" t="s">
        <v>317</v>
      </c>
      <c r="B1044" s="343"/>
      <c r="C1044" s="206"/>
    </row>
    <row r="1045" spans="1:3" s="122" customFormat="1" ht="15" customHeight="1">
      <c r="A1045" s="151" t="s">
        <v>318</v>
      </c>
      <c r="B1045" s="342">
        <f>SUM(B1046:B1060)</f>
        <v>280</v>
      </c>
      <c r="C1045" s="206">
        <f>SUM(C1046:C1060)</f>
        <v>0</v>
      </c>
    </row>
    <row r="1046" spans="1:3" s="122" customFormat="1" ht="15" customHeight="1">
      <c r="A1046" s="157" t="s">
        <v>534</v>
      </c>
      <c r="B1046" s="343">
        <v>153</v>
      </c>
      <c r="C1046" s="206"/>
    </row>
    <row r="1047" spans="1:3" s="122" customFormat="1" ht="15" customHeight="1">
      <c r="A1047" s="157" t="s">
        <v>535</v>
      </c>
      <c r="B1047" s="343"/>
      <c r="C1047" s="206"/>
    </row>
    <row r="1048" spans="1:3" s="122" customFormat="1" ht="15" customHeight="1">
      <c r="A1048" s="157" t="s">
        <v>536</v>
      </c>
      <c r="B1048" s="343">
        <v>127</v>
      </c>
      <c r="C1048" s="206"/>
    </row>
    <row r="1049" spans="1:3" s="128" customFormat="1" ht="15" customHeight="1">
      <c r="A1049" s="157" t="s">
        <v>319</v>
      </c>
      <c r="B1049" s="343"/>
      <c r="C1049" s="206"/>
    </row>
    <row r="1050" spans="1:3" s="122" customFormat="1" ht="15" customHeight="1">
      <c r="A1050" s="157" t="s">
        <v>320</v>
      </c>
      <c r="B1050" s="343"/>
      <c r="C1050" s="206"/>
    </row>
    <row r="1051" spans="1:3" s="122" customFormat="1" ht="15" customHeight="1">
      <c r="A1051" s="157" t="s">
        <v>321</v>
      </c>
      <c r="B1051" s="343"/>
      <c r="C1051" s="206"/>
    </row>
    <row r="1052" spans="1:3" s="122" customFormat="1" ht="15" customHeight="1">
      <c r="A1052" s="157" t="s">
        <v>322</v>
      </c>
      <c r="B1052" s="343"/>
      <c r="C1052" s="206"/>
    </row>
    <row r="1053" spans="1:3" s="122" customFormat="1" ht="15" customHeight="1">
      <c r="A1053" s="157" t="s">
        <v>323</v>
      </c>
      <c r="B1053" s="343"/>
      <c r="C1053" s="206"/>
    </row>
    <row r="1054" spans="1:3" s="128" customFormat="1" ht="15" customHeight="1">
      <c r="A1054" s="157" t="s">
        <v>324</v>
      </c>
      <c r="B1054" s="343"/>
      <c r="C1054" s="206"/>
    </row>
    <row r="1055" spans="1:3" s="122" customFormat="1" ht="15" customHeight="1">
      <c r="A1055" s="157" t="s">
        <v>325</v>
      </c>
      <c r="B1055" s="343"/>
      <c r="C1055" s="206"/>
    </row>
    <row r="1056" spans="1:3" s="122" customFormat="1" ht="15" customHeight="1">
      <c r="A1056" s="157" t="s">
        <v>326</v>
      </c>
      <c r="B1056" s="343"/>
      <c r="C1056" s="206"/>
    </row>
    <row r="1057" spans="1:3" s="122" customFormat="1" ht="15" customHeight="1">
      <c r="A1057" s="157" t="s">
        <v>327</v>
      </c>
      <c r="B1057" s="343"/>
      <c r="C1057" s="206"/>
    </row>
    <row r="1058" spans="1:3" s="122" customFormat="1" ht="15" customHeight="1">
      <c r="A1058" s="157" t="s">
        <v>328</v>
      </c>
      <c r="B1058" s="343"/>
      <c r="C1058" s="206"/>
    </row>
    <row r="1059" spans="1:3" s="122" customFormat="1" ht="15" customHeight="1">
      <c r="A1059" s="157" t="s">
        <v>329</v>
      </c>
      <c r="B1059" s="343"/>
      <c r="C1059" s="206"/>
    </row>
    <row r="1060" spans="1:3" s="122" customFormat="1" ht="15" customHeight="1">
      <c r="A1060" s="157" t="s">
        <v>330</v>
      </c>
      <c r="B1060" s="343"/>
      <c r="C1060" s="206"/>
    </row>
    <row r="1061" spans="1:3" s="122" customFormat="1" ht="15" customHeight="1">
      <c r="A1061" s="151" t="s">
        <v>331</v>
      </c>
      <c r="B1061" s="343">
        <f>SUM(B1062:B1065)</f>
        <v>0</v>
      </c>
      <c r="C1061" s="206">
        <f>SUM(C1062:C1065)</f>
        <v>0</v>
      </c>
    </row>
    <row r="1062" spans="1:3" s="122" customFormat="1" ht="15" customHeight="1">
      <c r="A1062" s="157" t="s">
        <v>534</v>
      </c>
      <c r="B1062" s="343"/>
      <c r="C1062" s="206"/>
    </row>
    <row r="1063" spans="1:3" s="122" customFormat="1" ht="15" customHeight="1">
      <c r="A1063" s="157" t="s">
        <v>535</v>
      </c>
      <c r="B1063" s="343"/>
      <c r="C1063" s="206"/>
    </row>
    <row r="1064" spans="1:3" s="122" customFormat="1" ht="15" customHeight="1">
      <c r="A1064" s="157" t="s">
        <v>536</v>
      </c>
      <c r="B1064" s="343"/>
      <c r="C1064" s="206"/>
    </row>
    <row r="1065" spans="1:3" s="122" customFormat="1" ht="15" customHeight="1">
      <c r="A1065" s="157" t="s">
        <v>332</v>
      </c>
      <c r="B1065" s="343"/>
      <c r="C1065" s="206"/>
    </row>
    <row r="1066" spans="1:3" s="122" customFormat="1" ht="15" customHeight="1">
      <c r="A1066" s="151" t="s">
        <v>333</v>
      </c>
      <c r="B1066" s="343">
        <f>SUM(B1067:B1079)</f>
        <v>0</v>
      </c>
      <c r="C1066" s="206">
        <f>SUM(C1067:C1079)</f>
        <v>0</v>
      </c>
    </row>
    <row r="1067" spans="1:3" s="122" customFormat="1" ht="15" customHeight="1">
      <c r="A1067" s="157" t="s">
        <v>534</v>
      </c>
      <c r="B1067" s="343"/>
      <c r="C1067" s="206"/>
    </row>
    <row r="1068" spans="1:3" s="122" customFormat="1" ht="15" customHeight="1">
      <c r="A1068" s="157" t="s">
        <v>535</v>
      </c>
      <c r="B1068" s="343"/>
      <c r="C1068" s="206"/>
    </row>
    <row r="1069" spans="1:3" s="128" customFormat="1" ht="15" customHeight="1">
      <c r="A1069" s="157" t="s">
        <v>536</v>
      </c>
      <c r="B1069" s="343"/>
      <c r="C1069" s="206"/>
    </row>
    <row r="1070" spans="1:3" s="128" customFormat="1" ht="15" customHeight="1">
      <c r="A1070" s="157" t="s">
        <v>334</v>
      </c>
      <c r="B1070" s="343"/>
      <c r="C1070" s="206"/>
    </row>
    <row r="1071" spans="1:3" s="122" customFormat="1" ht="15" customHeight="1">
      <c r="A1071" s="157" t="s">
        <v>335</v>
      </c>
      <c r="B1071" s="343"/>
      <c r="C1071" s="206"/>
    </row>
    <row r="1072" spans="1:3" s="122" customFormat="1" ht="15" customHeight="1">
      <c r="A1072" s="157" t="s">
        <v>336</v>
      </c>
      <c r="B1072" s="343"/>
      <c r="C1072" s="206"/>
    </row>
    <row r="1073" spans="1:3" s="122" customFormat="1" ht="15" customHeight="1">
      <c r="A1073" s="157" t="s">
        <v>337</v>
      </c>
      <c r="B1073" s="343"/>
      <c r="C1073" s="206"/>
    </row>
    <row r="1074" spans="1:3" s="122" customFormat="1" ht="15" customHeight="1">
      <c r="A1074" s="157" t="s">
        <v>338</v>
      </c>
      <c r="B1074" s="343"/>
      <c r="C1074" s="206"/>
    </row>
    <row r="1075" spans="1:3" s="122" customFormat="1" ht="15" customHeight="1">
      <c r="A1075" s="157" t="s">
        <v>339</v>
      </c>
      <c r="B1075" s="343"/>
      <c r="C1075" s="206"/>
    </row>
    <row r="1076" spans="1:3" s="122" customFormat="1" ht="15" customHeight="1">
      <c r="A1076" s="157" t="s">
        <v>340</v>
      </c>
      <c r="B1076" s="343"/>
      <c r="C1076" s="206"/>
    </row>
    <row r="1077" spans="1:3" s="122" customFormat="1" ht="15" customHeight="1">
      <c r="A1077" s="157" t="s">
        <v>303</v>
      </c>
      <c r="B1077" s="343"/>
      <c r="C1077" s="206"/>
    </row>
    <row r="1078" spans="1:3" s="122" customFormat="1" ht="15" customHeight="1">
      <c r="A1078" s="157" t="s">
        <v>341</v>
      </c>
      <c r="B1078" s="343"/>
      <c r="C1078" s="206"/>
    </row>
    <row r="1079" spans="1:3" s="122" customFormat="1" ht="15" customHeight="1">
      <c r="A1079" s="157" t="s">
        <v>342</v>
      </c>
      <c r="B1079" s="343"/>
      <c r="C1079" s="206"/>
    </row>
    <row r="1080" spans="1:3" s="128" customFormat="1" ht="15" customHeight="1">
      <c r="A1080" s="151" t="s">
        <v>344</v>
      </c>
      <c r="B1080" s="343">
        <f>SUM(B1081:B1086)</f>
        <v>0</v>
      </c>
      <c r="C1080" s="206">
        <f>SUM(C1081:C1086)</f>
        <v>0</v>
      </c>
    </row>
    <row r="1081" spans="1:3" s="122" customFormat="1" ht="15" customHeight="1">
      <c r="A1081" s="157" t="s">
        <v>534</v>
      </c>
      <c r="B1081" s="343"/>
      <c r="C1081" s="206"/>
    </row>
    <row r="1082" spans="1:3" s="122" customFormat="1" ht="15" customHeight="1">
      <c r="A1082" s="157" t="s">
        <v>535</v>
      </c>
      <c r="B1082" s="343"/>
      <c r="C1082" s="206"/>
    </row>
    <row r="1083" spans="1:3" s="122" customFormat="1" ht="15" customHeight="1">
      <c r="A1083" s="157" t="s">
        <v>536</v>
      </c>
      <c r="B1083" s="343"/>
      <c r="C1083" s="206"/>
    </row>
    <row r="1084" spans="1:3" s="122" customFormat="1" ht="15" customHeight="1">
      <c r="A1084" s="157" t="s">
        <v>345</v>
      </c>
      <c r="B1084" s="343"/>
      <c r="C1084" s="206"/>
    </row>
    <row r="1085" spans="1:3" s="122" customFormat="1" ht="15" customHeight="1">
      <c r="A1085" s="157" t="s">
        <v>346</v>
      </c>
      <c r="B1085" s="343"/>
      <c r="C1085" s="206"/>
    </row>
    <row r="1086" spans="1:3" s="122" customFormat="1" ht="15" customHeight="1">
      <c r="A1086" s="157" t="s">
        <v>347</v>
      </c>
      <c r="B1086" s="343"/>
      <c r="C1086" s="206"/>
    </row>
    <row r="1087" spans="1:3" s="122" customFormat="1" ht="15" customHeight="1">
      <c r="A1087" s="151" t="s">
        <v>348</v>
      </c>
      <c r="B1087" s="343">
        <f>SUM(B1088:B1093)</f>
        <v>0</v>
      </c>
      <c r="C1087" s="206">
        <f>SUM(C1088:C1093)</f>
        <v>0</v>
      </c>
    </row>
    <row r="1088" spans="1:3" s="122" customFormat="1" ht="15" customHeight="1">
      <c r="A1088" s="157" t="s">
        <v>534</v>
      </c>
      <c r="B1088" s="343"/>
      <c r="C1088" s="206"/>
    </row>
    <row r="1089" spans="1:3" s="122" customFormat="1" ht="15" customHeight="1">
      <c r="A1089" s="157" t="s">
        <v>535</v>
      </c>
      <c r="B1089" s="343"/>
      <c r="C1089" s="206"/>
    </row>
    <row r="1090" spans="1:3" s="122" customFormat="1" ht="15" customHeight="1">
      <c r="A1090" s="157" t="s">
        <v>536</v>
      </c>
      <c r="B1090" s="343"/>
      <c r="C1090" s="206"/>
    </row>
    <row r="1091" spans="1:3" s="122" customFormat="1" ht="15" customHeight="1">
      <c r="A1091" s="157" t="s">
        <v>349</v>
      </c>
      <c r="B1091" s="343"/>
      <c r="C1091" s="206"/>
    </row>
    <row r="1092" spans="1:3" s="122" customFormat="1" ht="15" customHeight="1">
      <c r="A1092" s="157" t="s">
        <v>350</v>
      </c>
      <c r="B1092" s="343"/>
      <c r="C1092" s="206"/>
    </row>
    <row r="1093" spans="1:3" s="122" customFormat="1" ht="15" customHeight="1">
      <c r="A1093" s="157" t="s">
        <v>351</v>
      </c>
      <c r="B1093" s="343"/>
      <c r="C1093" s="206"/>
    </row>
    <row r="1094" spans="1:3" s="122" customFormat="1" ht="15" customHeight="1">
      <c r="A1094" s="151" t="s">
        <v>1587</v>
      </c>
      <c r="B1094" s="343">
        <f>SUM(B1095:B1099)</f>
        <v>0</v>
      </c>
      <c r="C1094" s="206">
        <f>SUM(C1095:C1099)</f>
        <v>0</v>
      </c>
    </row>
    <row r="1095" spans="1:3" s="122" customFormat="1" ht="15" customHeight="1">
      <c r="A1095" s="157" t="s">
        <v>352</v>
      </c>
      <c r="B1095" s="343"/>
      <c r="C1095" s="206"/>
    </row>
    <row r="1096" spans="1:3" s="128" customFormat="1" ht="15" customHeight="1">
      <c r="A1096" s="157" t="s">
        <v>353</v>
      </c>
      <c r="B1096" s="343"/>
      <c r="C1096" s="206"/>
    </row>
    <row r="1097" spans="1:3" s="122" customFormat="1" ht="15" customHeight="1">
      <c r="A1097" s="157" t="s">
        <v>354</v>
      </c>
      <c r="B1097" s="343"/>
      <c r="C1097" s="206"/>
    </row>
    <row r="1098" spans="1:3" s="122" customFormat="1" ht="15" customHeight="1">
      <c r="A1098" s="157" t="s">
        <v>355</v>
      </c>
      <c r="B1098" s="343"/>
      <c r="C1098" s="206"/>
    </row>
    <row r="1099" spans="1:3" s="122" customFormat="1" ht="15" customHeight="1">
      <c r="A1099" s="157" t="s">
        <v>1588</v>
      </c>
      <c r="B1099" s="343"/>
      <c r="C1099" s="206"/>
    </row>
    <row r="1100" spans="1:3" s="122" customFormat="1" ht="15" customHeight="1">
      <c r="A1100" s="151" t="s">
        <v>1042</v>
      </c>
      <c r="B1100" s="343">
        <f>B1101+B1111+B1117</f>
        <v>0</v>
      </c>
      <c r="C1100" s="206">
        <f>C1101+C1111+C1117</f>
        <v>0</v>
      </c>
    </row>
    <row r="1101" spans="1:3" s="128" customFormat="1" ht="15" customHeight="1">
      <c r="A1101" s="151" t="s">
        <v>356</v>
      </c>
      <c r="B1101" s="343">
        <f>SUM(B1102:B1110)</f>
        <v>0</v>
      </c>
      <c r="C1101" s="206">
        <f>SUM(C1102:C1110)</f>
        <v>0</v>
      </c>
    </row>
    <row r="1102" spans="1:3" s="122" customFormat="1" ht="15" customHeight="1">
      <c r="A1102" s="157" t="s">
        <v>534</v>
      </c>
      <c r="B1102" s="343"/>
      <c r="C1102" s="206"/>
    </row>
    <row r="1103" spans="1:3" s="122" customFormat="1" ht="15" customHeight="1">
      <c r="A1103" s="157" t="s">
        <v>535</v>
      </c>
      <c r="B1103" s="343"/>
      <c r="C1103" s="206"/>
    </row>
    <row r="1104" spans="1:3" s="122" customFormat="1" ht="15" customHeight="1">
      <c r="A1104" s="157" t="s">
        <v>536</v>
      </c>
      <c r="B1104" s="343"/>
      <c r="C1104" s="206"/>
    </row>
    <row r="1105" spans="1:3" s="122" customFormat="1" ht="15" customHeight="1">
      <c r="A1105" s="157" t="s">
        <v>357</v>
      </c>
      <c r="B1105" s="343"/>
      <c r="C1105" s="206"/>
    </row>
    <row r="1106" spans="1:3" s="122" customFormat="1" ht="15" customHeight="1">
      <c r="A1106" s="157" t="s">
        <v>358</v>
      </c>
      <c r="B1106" s="343"/>
      <c r="C1106" s="206"/>
    </row>
    <row r="1107" spans="1:3" s="122" customFormat="1" ht="15" customHeight="1">
      <c r="A1107" s="157" t="s">
        <v>1016</v>
      </c>
      <c r="B1107" s="343"/>
      <c r="C1107" s="206"/>
    </row>
    <row r="1108" spans="1:3" s="122" customFormat="1" ht="15" customHeight="1">
      <c r="A1108" s="157" t="s">
        <v>359</v>
      </c>
      <c r="B1108" s="343"/>
      <c r="C1108" s="206"/>
    </row>
    <row r="1109" spans="1:3" s="122" customFormat="1" ht="15" customHeight="1">
      <c r="A1109" s="157" t="s">
        <v>542</v>
      </c>
      <c r="B1109" s="343"/>
      <c r="C1109" s="206"/>
    </row>
    <row r="1110" spans="1:3" s="122" customFormat="1" ht="15" customHeight="1">
      <c r="A1110" s="157" t="s">
        <v>360</v>
      </c>
      <c r="B1110" s="343"/>
      <c r="C1110" s="206"/>
    </row>
    <row r="1111" spans="1:3" s="122" customFormat="1" ht="15" customHeight="1">
      <c r="A1111" s="151" t="s">
        <v>363</v>
      </c>
      <c r="B1111" s="343">
        <f>SUM(B1112:B1116)</f>
        <v>0</v>
      </c>
      <c r="C1111" s="206">
        <f>SUM(C1112:C1116)</f>
        <v>0</v>
      </c>
    </row>
    <row r="1112" spans="1:3" s="122" customFormat="1" ht="15" customHeight="1">
      <c r="A1112" s="157" t="s">
        <v>534</v>
      </c>
      <c r="B1112" s="343"/>
      <c r="C1112" s="206"/>
    </row>
    <row r="1113" spans="1:3" s="122" customFormat="1" ht="15" customHeight="1">
      <c r="A1113" s="157" t="s">
        <v>535</v>
      </c>
      <c r="B1113" s="343"/>
      <c r="C1113" s="206"/>
    </row>
    <row r="1114" spans="1:3" s="122" customFormat="1" ht="15" customHeight="1">
      <c r="A1114" s="157" t="s">
        <v>536</v>
      </c>
      <c r="B1114" s="343"/>
      <c r="C1114" s="206"/>
    </row>
    <row r="1115" spans="1:3" s="128" customFormat="1" ht="15" customHeight="1">
      <c r="A1115" s="157" t="s">
        <v>364</v>
      </c>
      <c r="B1115" s="343"/>
      <c r="C1115" s="206"/>
    </row>
    <row r="1116" spans="1:3" s="122" customFormat="1" ht="15" customHeight="1">
      <c r="A1116" s="157" t="s">
        <v>365</v>
      </c>
      <c r="B1116" s="343"/>
      <c r="C1116" s="206"/>
    </row>
    <row r="1117" spans="1:3" s="122" customFormat="1" ht="15" customHeight="1">
      <c r="A1117" s="151" t="s">
        <v>1447</v>
      </c>
      <c r="B1117" s="343">
        <f>SUM(B1118:B1119)</f>
        <v>0</v>
      </c>
      <c r="C1117" s="206">
        <f>SUM(C1118:C1119)</f>
        <v>0</v>
      </c>
    </row>
    <row r="1118" spans="1:3" s="122" customFormat="1" ht="15" customHeight="1">
      <c r="A1118" s="157" t="s">
        <v>366</v>
      </c>
      <c r="B1118" s="343"/>
      <c r="C1118" s="206"/>
    </row>
    <row r="1119" spans="1:3" s="122" customFormat="1" ht="15" customHeight="1">
      <c r="A1119" s="157" t="s">
        <v>1448</v>
      </c>
      <c r="B1119" s="343"/>
      <c r="C1119" s="206"/>
    </row>
    <row r="1120" spans="1:3" s="122" customFormat="1" ht="15" customHeight="1">
      <c r="A1120" s="151" t="s">
        <v>1043</v>
      </c>
      <c r="B1120" s="343">
        <f>B1121+B1128+B1138+B1144+B1147</f>
        <v>0</v>
      </c>
      <c r="C1120" s="206">
        <f>C1121+C1128+C1138+C1144+C1147</f>
        <v>0</v>
      </c>
    </row>
    <row r="1121" spans="1:3" s="122" customFormat="1" ht="15" customHeight="1">
      <c r="A1121" s="151" t="s">
        <v>367</v>
      </c>
      <c r="B1121" s="343">
        <f>SUM(B1122:B1127)</f>
        <v>0</v>
      </c>
      <c r="C1121" s="206">
        <f>SUM(C1122:C1127)</f>
        <v>0</v>
      </c>
    </row>
    <row r="1122" spans="1:3" s="122" customFormat="1" ht="15" customHeight="1">
      <c r="A1122" s="157" t="s">
        <v>534</v>
      </c>
      <c r="B1122" s="343"/>
      <c r="C1122" s="206"/>
    </row>
    <row r="1123" spans="1:3" s="122" customFormat="1" ht="15" customHeight="1">
      <c r="A1123" s="157" t="s">
        <v>535</v>
      </c>
      <c r="B1123" s="343"/>
      <c r="C1123" s="206"/>
    </row>
    <row r="1124" spans="1:3" s="128" customFormat="1" ht="15" customHeight="1">
      <c r="A1124" s="157" t="s">
        <v>536</v>
      </c>
      <c r="B1124" s="343"/>
      <c r="C1124" s="206"/>
    </row>
    <row r="1125" spans="1:3" s="122" customFormat="1" ht="15" customHeight="1">
      <c r="A1125" s="157" t="s">
        <v>368</v>
      </c>
      <c r="B1125" s="343"/>
      <c r="C1125" s="206"/>
    </row>
    <row r="1126" spans="1:3" s="122" customFormat="1" ht="15" customHeight="1">
      <c r="A1126" s="157" t="s">
        <v>542</v>
      </c>
      <c r="B1126" s="343"/>
      <c r="C1126" s="206"/>
    </row>
    <row r="1127" spans="1:3" s="122" customFormat="1" ht="15" customHeight="1">
      <c r="A1127" s="157" t="s">
        <v>369</v>
      </c>
      <c r="B1127" s="343"/>
      <c r="C1127" s="206"/>
    </row>
    <row r="1128" spans="1:3" s="122" customFormat="1" ht="15" customHeight="1">
      <c r="A1128" s="151" t="s">
        <v>370</v>
      </c>
      <c r="B1128" s="343">
        <f>SUM(B1129:B1137)</f>
        <v>0</v>
      </c>
      <c r="C1128" s="206">
        <f>SUM(C1129:C1137)</f>
        <v>0</v>
      </c>
    </row>
    <row r="1129" spans="1:3" s="122" customFormat="1" ht="15" customHeight="1">
      <c r="A1129" s="157" t="s">
        <v>371</v>
      </c>
      <c r="B1129" s="343"/>
      <c r="C1129" s="206"/>
    </row>
    <row r="1130" spans="1:3" s="122" customFormat="1" ht="15" customHeight="1">
      <c r="A1130" s="157" t="s">
        <v>372</v>
      </c>
      <c r="B1130" s="343"/>
      <c r="C1130" s="206"/>
    </row>
    <row r="1131" spans="1:3" s="128" customFormat="1" ht="15" customHeight="1">
      <c r="A1131" s="157" t="s">
        <v>373</v>
      </c>
      <c r="B1131" s="343"/>
      <c r="C1131" s="206"/>
    </row>
    <row r="1132" spans="1:3" s="122" customFormat="1" ht="15" customHeight="1">
      <c r="A1132" s="157" t="s">
        <v>374</v>
      </c>
      <c r="B1132" s="343"/>
      <c r="C1132" s="206"/>
    </row>
    <row r="1133" spans="1:3" s="122" customFormat="1" ht="15" customHeight="1">
      <c r="A1133" s="157" t="s">
        <v>375</v>
      </c>
      <c r="B1133" s="343"/>
      <c r="C1133" s="206"/>
    </row>
    <row r="1134" spans="1:3" s="122" customFormat="1" ht="15" customHeight="1">
      <c r="A1134" s="157" t="s">
        <v>376</v>
      </c>
      <c r="B1134" s="343"/>
      <c r="C1134" s="206"/>
    </row>
    <row r="1135" spans="1:3" s="122" customFormat="1" ht="15" customHeight="1">
      <c r="A1135" s="157" t="s">
        <v>377</v>
      </c>
      <c r="B1135" s="343"/>
      <c r="C1135" s="206"/>
    </row>
    <row r="1136" spans="1:3" s="122" customFormat="1" ht="15" customHeight="1">
      <c r="A1136" s="157" t="s">
        <v>378</v>
      </c>
      <c r="B1136" s="343"/>
      <c r="C1136" s="206"/>
    </row>
    <row r="1137" spans="1:3" s="122" customFormat="1" ht="15" customHeight="1">
      <c r="A1137" s="157" t="s">
        <v>379</v>
      </c>
      <c r="B1137" s="343"/>
      <c r="C1137" s="206"/>
    </row>
    <row r="1138" spans="1:3" s="128" customFormat="1" ht="15" customHeight="1">
      <c r="A1138" s="151" t="s">
        <v>380</v>
      </c>
      <c r="B1138" s="343">
        <f>SUM(B1139:B1143)</f>
        <v>0</v>
      </c>
      <c r="C1138" s="206">
        <f>SUM(C1139:C1143)</f>
        <v>0</v>
      </c>
    </row>
    <row r="1139" spans="1:3" s="122" customFormat="1" ht="15" customHeight="1">
      <c r="A1139" s="157" t="s">
        <v>381</v>
      </c>
      <c r="B1139" s="343"/>
      <c r="C1139" s="206"/>
    </row>
    <row r="1140" spans="1:3" s="122" customFormat="1" ht="15" customHeight="1">
      <c r="A1140" s="157" t="s">
        <v>1449</v>
      </c>
      <c r="B1140" s="343"/>
      <c r="C1140" s="206"/>
    </row>
    <row r="1141" spans="1:3" s="122" customFormat="1" ht="15" customHeight="1">
      <c r="A1141" s="157" t="s">
        <v>382</v>
      </c>
      <c r="B1141" s="343"/>
      <c r="C1141" s="206"/>
    </row>
    <row r="1142" spans="1:3" s="122" customFormat="1" ht="15" customHeight="1">
      <c r="A1142" s="157" t="s">
        <v>383</v>
      </c>
      <c r="B1142" s="343"/>
      <c r="C1142" s="206"/>
    </row>
    <row r="1143" spans="1:3" s="122" customFormat="1" ht="15" customHeight="1">
      <c r="A1143" s="157" t="s">
        <v>384</v>
      </c>
      <c r="B1143" s="343"/>
      <c r="C1143" s="206"/>
    </row>
    <row r="1144" spans="1:3" s="122" customFormat="1" ht="15" customHeight="1">
      <c r="A1144" s="151" t="s">
        <v>385</v>
      </c>
      <c r="B1144" s="343">
        <f>SUM(B1145:B1146)</f>
        <v>0</v>
      </c>
      <c r="C1144" s="206">
        <f>SUM(C1145:C1146)</f>
        <v>0</v>
      </c>
    </row>
    <row r="1145" spans="1:3" s="128" customFormat="1" ht="15" customHeight="1">
      <c r="A1145" s="157" t="s">
        <v>386</v>
      </c>
      <c r="B1145" s="343"/>
      <c r="C1145" s="206"/>
    </row>
    <row r="1146" spans="1:3" s="128" customFormat="1" ht="15" customHeight="1">
      <c r="A1146" s="157" t="s">
        <v>387</v>
      </c>
      <c r="B1146" s="343"/>
      <c r="C1146" s="206"/>
    </row>
    <row r="1147" spans="1:3" s="122" customFormat="1" ht="15" customHeight="1">
      <c r="A1147" s="151" t="s">
        <v>1450</v>
      </c>
      <c r="B1147" s="343">
        <f>B1148</f>
        <v>0</v>
      </c>
      <c r="C1147" s="206">
        <f>C1148</f>
        <v>0</v>
      </c>
    </row>
    <row r="1148" spans="1:3" s="122" customFormat="1" ht="15" customHeight="1">
      <c r="A1148" s="157" t="s">
        <v>1451</v>
      </c>
      <c r="B1148" s="343"/>
      <c r="C1148" s="206"/>
    </row>
    <row r="1149" spans="1:3" s="122" customFormat="1" ht="15" customHeight="1">
      <c r="A1149" s="151" t="s">
        <v>1044</v>
      </c>
      <c r="B1149" s="343">
        <f>SUM(B1150:B1158)</f>
        <v>0</v>
      </c>
      <c r="C1149" s="206">
        <f>SUM(C1150:C1158)</f>
        <v>0</v>
      </c>
    </row>
    <row r="1150" spans="1:3" s="122" customFormat="1" ht="15" customHeight="1">
      <c r="A1150" s="151" t="s">
        <v>388</v>
      </c>
      <c r="B1150" s="343"/>
      <c r="C1150" s="206"/>
    </row>
    <row r="1151" spans="1:3" s="122" customFormat="1" ht="15" customHeight="1">
      <c r="A1151" s="151" t="s">
        <v>389</v>
      </c>
      <c r="B1151" s="343"/>
      <c r="C1151" s="206"/>
    </row>
    <row r="1152" spans="1:3" s="122" customFormat="1" ht="15" customHeight="1">
      <c r="A1152" s="151" t="s">
        <v>390</v>
      </c>
      <c r="B1152" s="343"/>
      <c r="C1152" s="206"/>
    </row>
    <row r="1153" spans="1:3" s="122" customFormat="1" ht="15" customHeight="1">
      <c r="A1153" s="151" t="s">
        <v>391</v>
      </c>
      <c r="B1153" s="343"/>
      <c r="C1153" s="206"/>
    </row>
    <row r="1154" spans="1:3" s="122" customFormat="1" ht="15" customHeight="1">
      <c r="A1154" s="151" t="s">
        <v>392</v>
      </c>
      <c r="B1154" s="343"/>
      <c r="C1154" s="206"/>
    </row>
    <row r="1155" spans="1:3" s="122" customFormat="1" ht="15" customHeight="1">
      <c r="A1155" s="151" t="s">
        <v>191</v>
      </c>
      <c r="B1155" s="343"/>
      <c r="C1155" s="206"/>
    </row>
    <row r="1156" spans="1:3" s="128" customFormat="1" ht="15" customHeight="1">
      <c r="A1156" s="151" t="s">
        <v>393</v>
      </c>
      <c r="B1156" s="343"/>
      <c r="C1156" s="206"/>
    </row>
    <row r="1157" spans="1:3" s="122" customFormat="1" ht="15" customHeight="1">
      <c r="A1157" s="151" t="s">
        <v>394</v>
      </c>
      <c r="B1157" s="343"/>
      <c r="C1157" s="206"/>
    </row>
    <row r="1158" spans="1:3" s="122" customFormat="1" ht="15" customHeight="1">
      <c r="A1158" s="151" t="s">
        <v>395</v>
      </c>
      <c r="B1158" s="343"/>
      <c r="C1158" s="206"/>
    </row>
    <row r="1159" spans="1:3" s="122" customFormat="1" ht="15" customHeight="1">
      <c r="A1159" s="151" t="s">
        <v>1452</v>
      </c>
      <c r="B1159" s="342">
        <f>B1160+B1187+B1202</f>
        <v>133</v>
      </c>
      <c r="C1159" s="205">
        <f>C1160+C1187+C1202</f>
        <v>0</v>
      </c>
    </row>
    <row r="1160" spans="1:3" s="122" customFormat="1" ht="15" customHeight="1">
      <c r="A1160" s="151" t="s">
        <v>1453</v>
      </c>
      <c r="B1160" s="342">
        <f>SUM(B1161:B1186)</f>
        <v>133</v>
      </c>
      <c r="C1160" s="206">
        <f>SUM(C1161:C1186)</f>
        <v>0</v>
      </c>
    </row>
    <row r="1161" spans="1:3" s="122" customFormat="1" ht="15" customHeight="1">
      <c r="A1161" s="157" t="s">
        <v>534</v>
      </c>
      <c r="B1161" s="343">
        <v>35</v>
      </c>
      <c r="C1161" s="206"/>
    </row>
    <row r="1162" spans="1:3" s="122" customFormat="1" ht="15" customHeight="1">
      <c r="A1162" s="157" t="s">
        <v>535</v>
      </c>
      <c r="B1162" s="343"/>
      <c r="C1162" s="206"/>
    </row>
    <row r="1163" spans="1:3" s="122" customFormat="1" ht="15" customHeight="1">
      <c r="A1163" s="157" t="s">
        <v>536</v>
      </c>
      <c r="B1163" s="343"/>
      <c r="C1163" s="206"/>
    </row>
    <row r="1164" spans="1:3" s="122" customFormat="1" ht="15" customHeight="1">
      <c r="A1164" s="157" t="s">
        <v>1454</v>
      </c>
      <c r="B1164" s="343"/>
      <c r="C1164" s="206"/>
    </row>
    <row r="1165" spans="1:3" s="122" customFormat="1" ht="15" customHeight="1">
      <c r="A1165" s="157" t="s">
        <v>1589</v>
      </c>
      <c r="B1165" s="343"/>
      <c r="C1165" s="206"/>
    </row>
    <row r="1166" spans="1:3" s="122" customFormat="1" ht="15" customHeight="1">
      <c r="A1166" s="157" t="s">
        <v>1455</v>
      </c>
      <c r="B1166" s="343"/>
      <c r="C1166" s="206"/>
    </row>
    <row r="1167" spans="1:3" s="122" customFormat="1" ht="15" customHeight="1">
      <c r="A1167" s="157" t="s">
        <v>1456</v>
      </c>
      <c r="B1167" s="343"/>
      <c r="C1167" s="206"/>
    </row>
    <row r="1168" spans="1:3" s="128" customFormat="1" ht="15" customHeight="1">
      <c r="A1168" s="157" t="s">
        <v>1590</v>
      </c>
      <c r="B1168" s="343"/>
      <c r="C1168" s="206"/>
    </row>
    <row r="1169" spans="1:3" s="122" customFormat="1" ht="15" customHeight="1">
      <c r="A1169" s="157" t="s">
        <v>400</v>
      </c>
      <c r="B1169" s="343"/>
      <c r="C1169" s="206"/>
    </row>
    <row r="1170" spans="1:3" s="128" customFormat="1" ht="15" customHeight="1">
      <c r="A1170" s="157" t="s">
        <v>1296</v>
      </c>
      <c r="B1170" s="343"/>
      <c r="C1170" s="206"/>
    </row>
    <row r="1171" spans="1:3" s="122" customFormat="1" ht="15" customHeight="1">
      <c r="A1171" s="157" t="s">
        <v>1591</v>
      </c>
      <c r="B1171" s="343"/>
      <c r="C1171" s="206"/>
    </row>
    <row r="1172" spans="1:3" s="122" customFormat="1" ht="15" customHeight="1">
      <c r="A1172" s="157" t="s">
        <v>402</v>
      </c>
      <c r="B1172" s="343"/>
      <c r="C1172" s="206"/>
    </row>
    <row r="1173" spans="1:3" s="122" customFormat="1" ht="15" customHeight="1">
      <c r="A1173" s="157" t="s">
        <v>403</v>
      </c>
      <c r="B1173" s="343"/>
      <c r="C1173" s="206"/>
    </row>
    <row r="1174" spans="1:3" s="122" customFormat="1" ht="15" customHeight="1">
      <c r="A1174" s="157" t="s">
        <v>404</v>
      </c>
      <c r="B1174" s="343"/>
      <c r="C1174" s="206"/>
    </row>
    <row r="1175" spans="1:3" s="122" customFormat="1" ht="15" customHeight="1">
      <c r="A1175" s="157" t="s">
        <v>1592</v>
      </c>
      <c r="B1175" s="343"/>
      <c r="C1175" s="206"/>
    </row>
    <row r="1176" spans="1:3" s="122" customFormat="1" ht="15" customHeight="1">
      <c r="A1176" s="157" t="s">
        <v>1593</v>
      </c>
      <c r="B1176" s="343"/>
      <c r="C1176" s="206"/>
    </row>
    <row r="1177" spans="1:3" s="122" customFormat="1" ht="15" customHeight="1">
      <c r="A1177" s="157" t="s">
        <v>1594</v>
      </c>
      <c r="B1177" s="343"/>
      <c r="C1177" s="206"/>
    </row>
    <row r="1178" spans="1:3" s="122" customFormat="1" ht="15" customHeight="1">
      <c r="A1178" s="157" t="s">
        <v>1595</v>
      </c>
      <c r="B1178" s="343"/>
      <c r="C1178" s="206"/>
    </row>
    <row r="1179" spans="1:3" s="122" customFormat="1" ht="15" customHeight="1">
      <c r="A1179" s="157" t="s">
        <v>1596</v>
      </c>
      <c r="B1179" s="343"/>
      <c r="C1179" s="206"/>
    </row>
    <row r="1180" spans="1:3" s="122" customFormat="1" ht="15" customHeight="1">
      <c r="A1180" s="157" t="s">
        <v>1597</v>
      </c>
      <c r="B1180" s="343"/>
      <c r="C1180" s="206"/>
    </row>
    <row r="1181" spans="1:3" s="122" customFormat="1" ht="15" customHeight="1">
      <c r="A1181" s="157" t="s">
        <v>1598</v>
      </c>
      <c r="B1181" s="343"/>
      <c r="C1181" s="206"/>
    </row>
    <row r="1182" spans="1:3" s="122" customFormat="1" ht="15" customHeight="1">
      <c r="A1182" s="157" t="s">
        <v>1599</v>
      </c>
      <c r="B1182" s="343"/>
      <c r="C1182" s="206"/>
    </row>
    <row r="1183" spans="1:3" s="122" customFormat="1" ht="15" customHeight="1">
      <c r="A1183" s="157" t="s">
        <v>1600</v>
      </c>
      <c r="B1183" s="343"/>
      <c r="C1183" s="206"/>
    </row>
    <row r="1184" spans="1:3" s="122" customFormat="1" ht="15" customHeight="1">
      <c r="A1184" s="157" t="s">
        <v>1601</v>
      </c>
      <c r="B1184" s="343"/>
      <c r="C1184" s="206"/>
    </row>
    <row r="1185" spans="1:3" s="122" customFormat="1" ht="15" customHeight="1">
      <c r="A1185" s="157" t="s">
        <v>1602</v>
      </c>
      <c r="B1185" s="343">
        <v>93</v>
      </c>
      <c r="C1185" s="206"/>
    </row>
    <row r="1186" spans="1:3" s="122" customFormat="1" ht="15" customHeight="1">
      <c r="A1186" s="157" t="s">
        <v>1458</v>
      </c>
      <c r="B1186" s="343">
        <v>5</v>
      </c>
      <c r="C1186" s="206"/>
    </row>
    <row r="1187" spans="1:3" s="122" customFormat="1" ht="15" customHeight="1">
      <c r="A1187" s="151" t="s">
        <v>434</v>
      </c>
      <c r="B1187" s="343">
        <f>SUM(B1188:B1201)</f>
        <v>0</v>
      </c>
      <c r="C1187" s="206">
        <f>SUM(C1188:C1201)</f>
        <v>0</v>
      </c>
    </row>
    <row r="1188" spans="1:3" s="122" customFormat="1" ht="15" customHeight="1">
      <c r="A1188" s="157" t="s">
        <v>534</v>
      </c>
      <c r="B1188" s="343"/>
      <c r="C1188" s="206"/>
    </row>
    <row r="1189" spans="1:3" s="122" customFormat="1" ht="15" customHeight="1">
      <c r="A1189" s="157" t="s">
        <v>535</v>
      </c>
      <c r="B1189" s="343"/>
      <c r="C1189" s="206"/>
    </row>
    <row r="1190" spans="1:3" s="122" customFormat="1" ht="15" customHeight="1">
      <c r="A1190" s="157" t="s">
        <v>536</v>
      </c>
      <c r="B1190" s="343"/>
      <c r="C1190" s="206"/>
    </row>
    <row r="1191" spans="1:3" s="128" customFormat="1" ht="15" customHeight="1">
      <c r="A1191" s="157" t="s">
        <v>435</v>
      </c>
      <c r="B1191" s="343"/>
      <c r="C1191" s="206"/>
    </row>
    <row r="1192" spans="1:3" s="128" customFormat="1" ht="15" customHeight="1">
      <c r="A1192" s="157" t="s">
        <v>436</v>
      </c>
      <c r="B1192" s="343"/>
      <c r="C1192" s="206"/>
    </row>
    <row r="1193" spans="1:3" s="122" customFormat="1" ht="15" customHeight="1">
      <c r="A1193" s="157" t="s">
        <v>437</v>
      </c>
      <c r="B1193" s="343"/>
      <c r="C1193" s="206"/>
    </row>
    <row r="1194" spans="1:3" s="122" customFormat="1" ht="15" customHeight="1">
      <c r="A1194" s="157" t="s">
        <v>438</v>
      </c>
      <c r="B1194" s="343"/>
      <c r="C1194" s="206"/>
    </row>
    <row r="1195" spans="1:3" s="122" customFormat="1" ht="15" customHeight="1">
      <c r="A1195" s="157" t="s">
        <v>439</v>
      </c>
      <c r="B1195" s="343"/>
      <c r="C1195" s="206"/>
    </row>
    <row r="1196" spans="1:3" s="122" customFormat="1" ht="15" customHeight="1">
      <c r="A1196" s="157" t="s">
        <v>440</v>
      </c>
      <c r="B1196" s="343"/>
      <c r="C1196" s="206"/>
    </row>
    <row r="1197" spans="1:3" s="122" customFormat="1" ht="15" customHeight="1">
      <c r="A1197" s="157" t="s">
        <v>441</v>
      </c>
      <c r="B1197" s="343"/>
      <c r="C1197" s="206"/>
    </row>
    <row r="1198" spans="1:3" s="122" customFormat="1" ht="15" customHeight="1">
      <c r="A1198" s="157" t="s">
        <v>442</v>
      </c>
      <c r="B1198" s="343"/>
      <c r="C1198" s="206"/>
    </row>
    <row r="1199" spans="1:3" s="122" customFormat="1" ht="15" customHeight="1">
      <c r="A1199" s="157" t="s">
        <v>443</v>
      </c>
      <c r="B1199" s="343"/>
      <c r="C1199" s="206"/>
    </row>
    <row r="1200" spans="1:3" s="122" customFormat="1" ht="15" customHeight="1">
      <c r="A1200" s="157" t="s">
        <v>444</v>
      </c>
      <c r="B1200" s="343"/>
      <c r="C1200" s="206"/>
    </row>
    <row r="1201" spans="1:3" s="122" customFormat="1" ht="15" customHeight="1">
      <c r="A1201" s="157" t="s">
        <v>445</v>
      </c>
      <c r="B1201" s="343"/>
      <c r="C1201" s="206"/>
    </row>
    <row r="1202" spans="1:3" s="122" customFormat="1" ht="15" customHeight="1">
      <c r="A1202" s="151" t="s">
        <v>1459</v>
      </c>
      <c r="B1202" s="343">
        <f>B1203</f>
        <v>0</v>
      </c>
      <c r="C1202" s="206">
        <f>C1203</f>
        <v>0</v>
      </c>
    </row>
    <row r="1203" spans="1:3" s="122" customFormat="1" ht="15" customHeight="1">
      <c r="A1203" s="157" t="s">
        <v>1460</v>
      </c>
      <c r="B1203" s="343"/>
      <c r="C1203" s="206"/>
    </row>
    <row r="1204" spans="1:3" s="122" customFormat="1" ht="15" customHeight="1">
      <c r="A1204" s="151" t="s">
        <v>1045</v>
      </c>
      <c r="B1204" s="342">
        <f>SUM(B1205,B1216,B1220)</f>
        <v>5425</v>
      </c>
      <c r="C1204" s="206">
        <f>SUM(C1205,C1216,C1220)</f>
        <v>0</v>
      </c>
    </row>
    <row r="1205" spans="1:3" s="122" customFormat="1" ht="15" customHeight="1">
      <c r="A1205" s="151" t="s">
        <v>446</v>
      </c>
      <c r="B1205" s="342">
        <f>SUM(B1206:B1215)</f>
        <v>11</v>
      </c>
      <c r="C1205" s="206">
        <f>SUM(C1206:C1215)</f>
        <v>0</v>
      </c>
    </row>
    <row r="1206" spans="1:3" s="122" customFormat="1" ht="15" customHeight="1">
      <c r="A1206" s="157" t="s">
        <v>447</v>
      </c>
      <c r="B1206" s="343"/>
      <c r="C1206" s="206"/>
    </row>
    <row r="1207" spans="1:3" s="122" customFormat="1" ht="15" customHeight="1">
      <c r="A1207" s="157" t="s">
        <v>448</v>
      </c>
      <c r="B1207" s="343"/>
      <c r="C1207" s="206"/>
    </row>
    <row r="1208" spans="1:3" s="122" customFormat="1" ht="15" customHeight="1">
      <c r="A1208" s="157" t="s">
        <v>449</v>
      </c>
      <c r="B1208" s="343"/>
      <c r="C1208" s="206"/>
    </row>
    <row r="1209" spans="1:3" s="122" customFormat="1" ht="15" customHeight="1">
      <c r="A1209" s="157" t="s">
        <v>450</v>
      </c>
      <c r="B1209" s="343"/>
      <c r="C1209" s="206"/>
    </row>
    <row r="1210" spans="1:3" s="122" customFormat="1" ht="15" customHeight="1">
      <c r="A1210" s="157" t="s">
        <v>451</v>
      </c>
      <c r="B1210" s="343"/>
      <c r="C1210" s="206"/>
    </row>
    <row r="1211" spans="1:3" s="122" customFormat="1" ht="15" customHeight="1">
      <c r="A1211" s="157" t="s">
        <v>452</v>
      </c>
      <c r="B1211" s="343">
        <v>11</v>
      </c>
      <c r="C1211" s="206"/>
    </row>
    <row r="1212" spans="1:3" s="122" customFormat="1" ht="15" customHeight="1">
      <c r="A1212" s="157" t="s">
        <v>453</v>
      </c>
      <c r="B1212" s="343"/>
      <c r="C1212" s="206"/>
    </row>
    <row r="1213" spans="1:3" s="122" customFormat="1" ht="15" customHeight="1">
      <c r="A1213" s="157" t="s">
        <v>1603</v>
      </c>
      <c r="B1213" s="343"/>
      <c r="C1213" s="206"/>
    </row>
    <row r="1214" spans="1:3" s="122" customFormat="1" ht="15" customHeight="1">
      <c r="A1214" s="157" t="s">
        <v>1604</v>
      </c>
      <c r="B1214" s="343"/>
      <c r="C1214" s="206"/>
    </row>
    <row r="1215" spans="1:3" s="122" customFormat="1" ht="15" customHeight="1">
      <c r="A1215" s="157" t="s">
        <v>454</v>
      </c>
      <c r="B1215" s="343"/>
      <c r="C1215" s="206"/>
    </row>
    <row r="1216" spans="1:3" s="122" customFormat="1" ht="15" customHeight="1">
      <c r="A1216" s="151" t="s">
        <v>455</v>
      </c>
      <c r="B1216" s="342">
        <f>SUM(B1217:B1219)</f>
        <v>5414</v>
      </c>
      <c r="C1216" s="206">
        <f>SUM(C1217:C1219)</f>
        <v>0</v>
      </c>
    </row>
    <row r="1217" spans="1:3" s="122" customFormat="1" ht="15" customHeight="1">
      <c r="A1217" s="157" t="s">
        <v>456</v>
      </c>
      <c r="B1217" s="343">
        <v>5414</v>
      </c>
      <c r="C1217" s="206"/>
    </row>
    <row r="1218" spans="1:3" s="122" customFormat="1" ht="15" customHeight="1">
      <c r="A1218" s="157" t="s">
        <v>457</v>
      </c>
      <c r="B1218" s="343"/>
      <c r="C1218" s="206"/>
    </row>
    <row r="1219" spans="1:3" s="122" customFormat="1" ht="15" customHeight="1">
      <c r="A1219" s="157" t="s">
        <v>458</v>
      </c>
      <c r="B1219" s="343"/>
      <c r="C1219" s="206"/>
    </row>
    <row r="1220" spans="1:3" s="122" customFormat="1" ht="15" customHeight="1">
      <c r="A1220" s="151" t="s">
        <v>459</v>
      </c>
      <c r="B1220" s="343">
        <f>SUM(B1221:B1223)</f>
        <v>0</v>
      </c>
      <c r="C1220" s="206">
        <f>SUM(C1221:C1223)</f>
        <v>0</v>
      </c>
    </row>
    <row r="1221" spans="1:3" s="122" customFormat="1" ht="15" customHeight="1">
      <c r="A1221" s="157" t="s">
        <v>460</v>
      </c>
      <c r="B1221" s="343"/>
      <c r="C1221" s="206"/>
    </row>
    <row r="1222" spans="1:3" s="122" customFormat="1" ht="15" customHeight="1">
      <c r="A1222" s="157" t="s">
        <v>1093</v>
      </c>
      <c r="B1222" s="343"/>
      <c r="C1222" s="206"/>
    </row>
    <row r="1223" spans="1:3" s="122" customFormat="1" ht="15" customHeight="1">
      <c r="A1223" s="157" t="s">
        <v>461</v>
      </c>
      <c r="B1223" s="343"/>
      <c r="C1223" s="206"/>
    </row>
    <row r="1224" spans="1:3" s="122" customFormat="1" ht="15" customHeight="1">
      <c r="A1224" s="151" t="s">
        <v>1046</v>
      </c>
      <c r="B1224" s="343">
        <f>SUM(B1225,B1240,B1254,B1259,B1265)</f>
        <v>0</v>
      </c>
      <c r="C1224" s="206">
        <f>SUM(C1225,C1240,C1254,C1259,C1265)</f>
        <v>0</v>
      </c>
    </row>
    <row r="1225" spans="1:3" s="122" customFormat="1" ht="15" customHeight="1">
      <c r="A1225" s="151" t="s">
        <v>462</v>
      </c>
      <c r="B1225" s="343">
        <f>SUM(B1226:B1239)</f>
        <v>0</v>
      </c>
      <c r="C1225" s="206">
        <f>SUM(C1226:C1239)</f>
        <v>0</v>
      </c>
    </row>
    <row r="1226" spans="1:3" s="122" customFormat="1" ht="15" customHeight="1">
      <c r="A1226" s="157" t="s">
        <v>534</v>
      </c>
      <c r="B1226" s="343"/>
      <c r="C1226" s="206"/>
    </row>
    <row r="1227" spans="1:3" s="122" customFormat="1" ht="15" customHeight="1">
      <c r="A1227" s="157" t="s">
        <v>535</v>
      </c>
      <c r="B1227" s="343"/>
      <c r="C1227" s="206"/>
    </row>
    <row r="1228" spans="1:3" s="122" customFormat="1" ht="15" customHeight="1">
      <c r="A1228" s="157" t="s">
        <v>536</v>
      </c>
      <c r="B1228" s="343"/>
      <c r="C1228" s="206"/>
    </row>
    <row r="1229" spans="1:3" s="122" customFormat="1" ht="15" customHeight="1">
      <c r="A1229" s="157" t="s">
        <v>463</v>
      </c>
      <c r="B1229" s="343"/>
      <c r="C1229" s="206"/>
    </row>
    <row r="1230" spans="1:3" s="122" customFormat="1" ht="15" customHeight="1">
      <c r="A1230" s="157" t="s">
        <v>464</v>
      </c>
      <c r="B1230" s="343"/>
      <c r="C1230" s="206"/>
    </row>
    <row r="1231" spans="1:3" s="122" customFormat="1" ht="15" customHeight="1">
      <c r="A1231" s="157" t="s">
        <v>465</v>
      </c>
      <c r="B1231" s="343"/>
      <c r="C1231" s="206"/>
    </row>
    <row r="1232" spans="1:3" s="122" customFormat="1" ht="15" customHeight="1">
      <c r="A1232" s="157" t="s">
        <v>466</v>
      </c>
      <c r="B1232" s="343"/>
      <c r="C1232" s="206"/>
    </row>
    <row r="1233" spans="1:3" s="122" customFormat="1" ht="15" customHeight="1">
      <c r="A1233" s="157" t="s">
        <v>467</v>
      </c>
      <c r="B1233" s="343"/>
      <c r="C1233" s="206"/>
    </row>
    <row r="1234" spans="1:3" s="122" customFormat="1" ht="15" customHeight="1">
      <c r="A1234" s="157" t="s">
        <v>468</v>
      </c>
      <c r="B1234" s="343"/>
      <c r="C1234" s="206"/>
    </row>
    <row r="1235" spans="1:3" s="122" customFormat="1" ht="15" customHeight="1">
      <c r="A1235" s="157" t="s">
        <v>469</v>
      </c>
      <c r="B1235" s="343"/>
      <c r="C1235" s="206"/>
    </row>
    <row r="1236" spans="1:3" s="122" customFormat="1" ht="15" customHeight="1">
      <c r="A1236" s="157" t="s">
        <v>470</v>
      </c>
      <c r="B1236" s="343"/>
      <c r="C1236" s="206"/>
    </row>
    <row r="1237" spans="1:3" s="122" customFormat="1" ht="15" customHeight="1">
      <c r="A1237" s="157" t="s">
        <v>471</v>
      </c>
      <c r="B1237" s="343"/>
      <c r="C1237" s="206"/>
    </row>
    <row r="1238" spans="1:3" s="122" customFormat="1" ht="15" customHeight="1">
      <c r="A1238" s="157" t="s">
        <v>542</v>
      </c>
      <c r="B1238" s="343"/>
      <c r="C1238" s="206"/>
    </row>
    <row r="1239" spans="1:3" s="122" customFormat="1" ht="15" customHeight="1">
      <c r="A1239" s="157" t="s">
        <v>472</v>
      </c>
      <c r="B1239" s="343"/>
      <c r="C1239" s="206"/>
    </row>
    <row r="1240" spans="1:3" s="122" customFormat="1" ht="15" customHeight="1">
      <c r="A1240" s="151" t="s">
        <v>473</v>
      </c>
      <c r="B1240" s="343">
        <f>SUM(B1241:B1253)</f>
        <v>0</v>
      </c>
      <c r="C1240" s="206">
        <f>SUM(C1241:C1253)</f>
        <v>0</v>
      </c>
    </row>
    <row r="1241" spans="1:3" s="122" customFormat="1" ht="15" customHeight="1">
      <c r="A1241" s="157" t="s">
        <v>534</v>
      </c>
      <c r="B1241" s="343"/>
      <c r="C1241" s="206"/>
    </row>
    <row r="1242" spans="1:3" s="122" customFormat="1" ht="15" customHeight="1">
      <c r="A1242" s="157" t="s">
        <v>535</v>
      </c>
      <c r="B1242" s="343"/>
      <c r="C1242" s="206"/>
    </row>
    <row r="1243" spans="1:3" s="122" customFormat="1" ht="15" customHeight="1">
      <c r="A1243" s="157" t="s">
        <v>536</v>
      </c>
      <c r="B1243" s="343"/>
      <c r="C1243" s="206"/>
    </row>
    <row r="1244" spans="1:3" s="128" customFormat="1" ht="15" customHeight="1">
      <c r="A1244" s="157" t="s">
        <v>474</v>
      </c>
      <c r="B1244" s="343"/>
      <c r="C1244" s="206"/>
    </row>
    <row r="1245" spans="1:3" s="122" customFormat="1" ht="15" customHeight="1">
      <c r="A1245" s="157" t="s">
        <v>475</v>
      </c>
      <c r="B1245" s="343"/>
      <c r="C1245" s="206"/>
    </row>
    <row r="1246" spans="1:3" s="122" customFormat="1" ht="15" customHeight="1">
      <c r="A1246" s="157" t="s">
        <v>476</v>
      </c>
      <c r="B1246" s="343"/>
      <c r="C1246" s="206"/>
    </row>
    <row r="1247" spans="1:3" s="122" customFormat="1" ht="15" customHeight="1">
      <c r="A1247" s="157" t="s">
        <v>477</v>
      </c>
      <c r="B1247" s="343"/>
      <c r="C1247" s="206"/>
    </row>
    <row r="1248" spans="1:3" s="122" customFormat="1" ht="15" customHeight="1">
      <c r="A1248" s="157" t="s">
        <v>478</v>
      </c>
      <c r="B1248" s="343"/>
      <c r="C1248" s="206"/>
    </row>
    <row r="1249" spans="1:3" s="122" customFormat="1" ht="15" customHeight="1">
      <c r="A1249" s="157" t="s">
        <v>479</v>
      </c>
      <c r="B1249" s="343"/>
      <c r="C1249" s="206"/>
    </row>
    <row r="1250" spans="1:3" s="122" customFormat="1" ht="15" customHeight="1">
      <c r="A1250" s="157" t="s">
        <v>480</v>
      </c>
      <c r="B1250" s="343"/>
      <c r="C1250" s="206"/>
    </row>
    <row r="1251" spans="1:3" s="122" customFormat="1" ht="15" customHeight="1">
      <c r="A1251" s="157" t="s">
        <v>481</v>
      </c>
      <c r="B1251" s="343"/>
      <c r="C1251" s="206"/>
    </row>
    <row r="1252" spans="1:3" s="122" customFormat="1" ht="15" customHeight="1">
      <c r="A1252" s="157" t="s">
        <v>542</v>
      </c>
      <c r="B1252" s="343"/>
      <c r="C1252" s="206"/>
    </row>
    <row r="1253" spans="1:3" s="122" customFormat="1" ht="15" customHeight="1">
      <c r="A1253" s="157" t="s">
        <v>482</v>
      </c>
      <c r="B1253" s="343"/>
      <c r="C1253" s="206"/>
    </row>
    <row r="1254" spans="1:3" s="122" customFormat="1" ht="15" customHeight="1">
      <c r="A1254" s="151" t="s">
        <v>483</v>
      </c>
      <c r="B1254" s="343">
        <f>SUM(B1255:B1258)</f>
        <v>0</v>
      </c>
      <c r="C1254" s="206">
        <f>SUM(C1255:C1258)</f>
        <v>0</v>
      </c>
    </row>
    <row r="1255" spans="1:3" s="122" customFormat="1" ht="15" customHeight="1">
      <c r="A1255" s="157" t="s">
        <v>1461</v>
      </c>
      <c r="B1255" s="343"/>
      <c r="C1255" s="206"/>
    </row>
    <row r="1256" spans="1:3" s="122" customFormat="1" ht="15" customHeight="1">
      <c r="A1256" s="157" t="s">
        <v>484</v>
      </c>
      <c r="B1256" s="343"/>
      <c r="C1256" s="206"/>
    </row>
    <row r="1257" spans="1:3" s="128" customFormat="1" ht="15" customHeight="1">
      <c r="A1257" s="157" t="s">
        <v>485</v>
      </c>
      <c r="B1257" s="343"/>
      <c r="C1257" s="206"/>
    </row>
    <row r="1258" spans="1:3" s="122" customFormat="1" ht="15" customHeight="1">
      <c r="A1258" s="157" t="s">
        <v>1462</v>
      </c>
      <c r="B1258" s="343"/>
      <c r="C1258" s="206"/>
    </row>
    <row r="1259" spans="1:3" s="122" customFormat="1" ht="15" customHeight="1">
      <c r="A1259" s="151" t="s">
        <v>486</v>
      </c>
      <c r="B1259" s="343">
        <f>SUM(B1260:B1264)</f>
        <v>0</v>
      </c>
      <c r="C1259" s="206">
        <f>SUM(C1260:C1264)</f>
        <v>0</v>
      </c>
    </row>
    <row r="1260" spans="1:3" s="122" customFormat="1" ht="15" customHeight="1">
      <c r="A1260" s="157" t="s">
        <v>1094</v>
      </c>
      <c r="B1260" s="343"/>
      <c r="C1260" s="206"/>
    </row>
    <row r="1261" spans="1:3" s="122" customFormat="1" ht="15" customHeight="1">
      <c r="A1261" s="157" t="s">
        <v>487</v>
      </c>
      <c r="B1261" s="343"/>
      <c r="C1261" s="206"/>
    </row>
    <row r="1262" spans="1:3" s="122" customFormat="1" ht="15" customHeight="1">
      <c r="A1262" s="157" t="s">
        <v>20</v>
      </c>
      <c r="B1262" s="343"/>
      <c r="C1262" s="206"/>
    </row>
    <row r="1263" spans="1:3" s="122" customFormat="1" ht="15" customHeight="1">
      <c r="A1263" s="157" t="s">
        <v>488</v>
      </c>
      <c r="B1263" s="343"/>
      <c r="C1263" s="206"/>
    </row>
    <row r="1264" spans="1:3" s="122" customFormat="1" ht="15" customHeight="1">
      <c r="A1264" s="157" t="s">
        <v>489</v>
      </c>
      <c r="B1264" s="343"/>
      <c r="C1264" s="206"/>
    </row>
    <row r="1265" spans="1:3" s="122" customFormat="1" ht="15" customHeight="1">
      <c r="A1265" s="151" t="s">
        <v>490</v>
      </c>
      <c r="B1265" s="343">
        <f>SUM(B1266:B1276)</f>
        <v>0</v>
      </c>
      <c r="C1265" s="206">
        <f>SUM(C1266:C1276)</f>
        <v>0</v>
      </c>
    </row>
    <row r="1266" spans="1:3" s="122" customFormat="1" ht="15" customHeight="1">
      <c r="A1266" s="157" t="s">
        <v>491</v>
      </c>
      <c r="B1266" s="343"/>
      <c r="C1266" s="206"/>
    </row>
    <row r="1267" spans="1:3" s="122" customFormat="1" ht="15" customHeight="1">
      <c r="A1267" s="157" t="s">
        <v>492</v>
      </c>
      <c r="B1267" s="343"/>
      <c r="C1267" s="206"/>
    </row>
    <row r="1268" spans="1:3" s="122" customFormat="1" ht="15" customHeight="1">
      <c r="A1268" s="157" t="s">
        <v>493</v>
      </c>
      <c r="B1268" s="343"/>
      <c r="C1268" s="206"/>
    </row>
    <row r="1269" spans="1:3" s="122" customFormat="1" ht="15" customHeight="1">
      <c r="A1269" s="157" t="s">
        <v>494</v>
      </c>
      <c r="B1269" s="343"/>
      <c r="C1269" s="206"/>
    </row>
    <row r="1270" spans="1:3" s="122" customFormat="1" ht="15" customHeight="1">
      <c r="A1270" s="157" t="s">
        <v>495</v>
      </c>
      <c r="B1270" s="343"/>
      <c r="C1270" s="206"/>
    </row>
    <row r="1271" spans="1:3" s="122" customFormat="1" ht="15" customHeight="1">
      <c r="A1271" s="157" t="s">
        <v>496</v>
      </c>
      <c r="B1271" s="343"/>
      <c r="C1271" s="206"/>
    </row>
    <row r="1272" spans="1:3" s="122" customFormat="1" ht="15" customHeight="1">
      <c r="A1272" s="157" t="s">
        <v>497</v>
      </c>
      <c r="B1272" s="343"/>
      <c r="C1272" s="206"/>
    </row>
    <row r="1273" spans="1:3" s="122" customFormat="1" ht="15" customHeight="1">
      <c r="A1273" s="157" t="s">
        <v>498</v>
      </c>
      <c r="B1273" s="343"/>
      <c r="C1273" s="206"/>
    </row>
    <row r="1274" spans="1:3" s="128" customFormat="1" ht="15" customHeight="1">
      <c r="A1274" s="157" t="s">
        <v>499</v>
      </c>
      <c r="B1274" s="343"/>
      <c r="C1274" s="206"/>
    </row>
    <row r="1275" spans="1:3" s="128" customFormat="1" ht="15" customHeight="1">
      <c r="A1275" s="157" t="s">
        <v>500</v>
      </c>
      <c r="B1275" s="343"/>
      <c r="C1275" s="206"/>
    </row>
    <row r="1276" spans="1:3" s="122" customFormat="1" ht="15" customHeight="1">
      <c r="A1276" s="157" t="s">
        <v>501</v>
      </c>
      <c r="B1276" s="343"/>
      <c r="C1276" s="206"/>
    </row>
    <row r="1277" spans="1:3" s="122" customFormat="1" ht="15" customHeight="1">
      <c r="A1277" s="151" t="s">
        <v>1463</v>
      </c>
      <c r="B1277" s="342">
        <f>B1278+B1290+B1296+B1302+B1310+B1323+B1327+B1333</f>
        <v>1415</v>
      </c>
      <c r="C1277" s="206">
        <f>C1278+C1290+C1296+C1302+C1310+C1323+C1327+C1333</f>
        <v>0</v>
      </c>
    </row>
    <row r="1278" spans="1:3" s="122" customFormat="1" ht="15" customHeight="1">
      <c r="A1278" s="151" t="s">
        <v>1464</v>
      </c>
      <c r="B1278" s="342">
        <f>SUM(B1279:B1289)</f>
        <v>631</v>
      </c>
      <c r="C1278" s="206">
        <f>SUM(C1279:C1289)</f>
        <v>0</v>
      </c>
    </row>
    <row r="1279" spans="1:3" s="122" customFormat="1" ht="15" customHeight="1">
      <c r="A1279" s="157" t="s">
        <v>534</v>
      </c>
      <c r="B1279" s="343">
        <v>216</v>
      </c>
      <c r="C1279" s="206"/>
    </row>
    <row r="1280" spans="1:3" s="122" customFormat="1" ht="15" customHeight="1">
      <c r="A1280" s="157" t="s">
        <v>535</v>
      </c>
      <c r="B1280" s="343">
        <v>100</v>
      </c>
      <c r="C1280" s="206"/>
    </row>
    <row r="1281" spans="1:3" s="122" customFormat="1" ht="15" customHeight="1">
      <c r="A1281" s="157" t="s">
        <v>536</v>
      </c>
      <c r="B1281" s="343"/>
      <c r="C1281" s="206"/>
    </row>
    <row r="1282" spans="1:3" s="122" customFormat="1" ht="15" customHeight="1">
      <c r="A1282" s="157" t="s">
        <v>1465</v>
      </c>
      <c r="B1282" s="343"/>
      <c r="C1282" s="206"/>
    </row>
    <row r="1283" spans="1:3" s="122" customFormat="1" ht="15" customHeight="1">
      <c r="A1283" s="157" t="s">
        <v>343</v>
      </c>
      <c r="B1283" s="343"/>
      <c r="C1283" s="206"/>
    </row>
    <row r="1284" spans="1:3" s="122" customFormat="1" ht="15" customHeight="1">
      <c r="A1284" s="157" t="s">
        <v>1466</v>
      </c>
      <c r="B1284" s="343">
        <v>126</v>
      </c>
      <c r="C1284" s="206"/>
    </row>
    <row r="1285" spans="1:3" s="122" customFormat="1" ht="15" customHeight="1">
      <c r="A1285" s="157" t="s">
        <v>1467</v>
      </c>
      <c r="B1285" s="343"/>
      <c r="C1285" s="206"/>
    </row>
    <row r="1286" spans="1:3" s="122" customFormat="1" ht="15" customHeight="1">
      <c r="A1286" s="157" t="s">
        <v>1468</v>
      </c>
      <c r="B1286" s="343"/>
      <c r="C1286" s="206"/>
    </row>
    <row r="1287" spans="1:3" s="122" customFormat="1" ht="15" customHeight="1">
      <c r="A1287" s="157" t="s">
        <v>1469</v>
      </c>
      <c r="B1287" s="343">
        <v>100</v>
      </c>
      <c r="C1287" s="206"/>
    </row>
    <row r="1288" spans="1:3" s="122" customFormat="1" ht="15" customHeight="1">
      <c r="A1288" s="157" t="s">
        <v>542</v>
      </c>
      <c r="B1288" s="343">
        <v>63</v>
      </c>
      <c r="C1288" s="206"/>
    </row>
    <row r="1289" spans="1:3" s="122" customFormat="1" ht="15" customHeight="1">
      <c r="A1289" s="157" t="s">
        <v>1470</v>
      </c>
      <c r="B1289" s="343">
        <v>26</v>
      </c>
      <c r="C1289" s="206"/>
    </row>
    <row r="1290" spans="1:3" s="122" customFormat="1" ht="15" customHeight="1">
      <c r="A1290" s="151" t="s">
        <v>1471</v>
      </c>
      <c r="B1290" s="342">
        <f>SUM(B1291:B1295)</f>
        <v>469</v>
      </c>
      <c r="C1290" s="206">
        <f>SUM(C1291:C1295)</f>
        <v>0</v>
      </c>
    </row>
    <row r="1291" spans="1:3" s="128" customFormat="1" ht="15" customHeight="1">
      <c r="A1291" s="157" t="s">
        <v>534</v>
      </c>
      <c r="B1291" s="343">
        <v>19</v>
      </c>
      <c r="C1291" s="206"/>
    </row>
    <row r="1292" spans="1:3" s="128" customFormat="1" ht="15" customHeight="1">
      <c r="A1292" s="157" t="s">
        <v>535</v>
      </c>
      <c r="B1292" s="343"/>
      <c r="C1292" s="206"/>
    </row>
    <row r="1293" spans="1:3" s="122" customFormat="1" ht="15" customHeight="1">
      <c r="A1293" s="157" t="s">
        <v>536</v>
      </c>
      <c r="B1293" s="343"/>
      <c r="C1293" s="206"/>
    </row>
    <row r="1294" spans="1:3" s="122" customFormat="1" ht="15" customHeight="1">
      <c r="A1294" s="157" t="s">
        <v>1472</v>
      </c>
      <c r="B1294" s="343">
        <v>450</v>
      </c>
      <c r="C1294" s="206"/>
    </row>
    <row r="1295" spans="1:3" s="122" customFormat="1" ht="15" customHeight="1">
      <c r="A1295" s="157" t="s">
        <v>1473</v>
      </c>
      <c r="B1295" s="343"/>
      <c r="C1295" s="206"/>
    </row>
    <row r="1296" spans="1:3" s="122" customFormat="1" ht="15" customHeight="1">
      <c r="A1296" s="151" t="s">
        <v>1474</v>
      </c>
      <c r="B1296" s="342">
        <f>SUM(B1297:B1301)</f>
        <v>315</v>
      </c>
      <c r="C1296" s="206">
        <f>SUM(C1297:C1301)</f>
        <v>0</v>
      </c>
    </row>
    <row r="1297" spans="1:3" s="122" customFormat="1" ht="15" customHeight="1">
      <c r="A1297" s="157" t="s">
        <v>534</v>
      </c>
      <c r="B1297" s="343"/>
      <c r="C1297" s="206"/>
    </row>
    <row r="1298" spans="1:3" s="122" customFormat="1" ht="15" customHeight="1">
      <c r="A1298" s="157" t="s">
        <v>535</v>
      </c>
      <c r="B1298" s="343"/>
      <c r="C1298" s="206"/>
    </row>
    <row r="1299" spans="1:3" s="122" customFormat="1" ht="15" customHeight="1">
      <c r="A1299" s="157" t="s">
        <v>536</v>
      </c>
      <c r="B1299" s="343"/>
      <c r="C1299" s="206"/>
    </row>
    <row r="1300" spans="1:3" s="122" customFormat="1" ht="15" customHeight="1">
      <c r="A1300" s="157" t="s">
        <v>1475</v>
      </c>
      <c r="B1300" s="343">
        <v>147</v>
      </c>
      <c r="C1300" s="206"/>
    </row>
    <row r="1301" spans="1:3" s="122" customFormat="1" ht="15" customHeight="1">
      <c r="A1301" s="157" t="s">
        <v>1476</v>
      </c>
      <c r="B1301" s="343">
        <v>168</v>
      </c>
      <c r="C1301" s="206"/>
    </row>
    <row r="1302" spans="1:3" s="122" customFormat="1" ht="15" customHeight="1">
      <c r="A1302" s="151" t="s">
        <v>1477</v>
      </c>
      <c r="B1302" s="343">
        <f>SUM(B1303:B1309)</f>
        <v>0</v>
      </c>
      <c r="C1302" s="206">
        <f>SUM(C1303:C1309)</f>
        <v>0</v>
      </c>
    </row>
    <row r="1303" spans="1:3" s="122" customFormat="1" ht="15" customHeight="1">
      <c r="A1303" s="157" t="s">
        <v>534</v>
      </c>
      <c r="B1303" s="343"/>
      <c r="C1303" s="206"/>
    </row>
    <row r="1304" spans="1:3" s="122" customFormat="1" ht="15" customHeight="1">
      <c r="A1304" s="157" t="s">
        <v>535</v>
      </c>
      <c r="B1304" s="343"/>
      <c r="C1304" s="206"/>
    </row>
    <row r="1305" spans="1:3" s="122" customFormat="1" ht="15" customHeight="1">
      <c r="A1305" s="157" t="s">
        <v>536</v>
      </c>
      <c r="B1305" s="343"/>
      <c r="C1305" s="206"/>
    </row>
    <row r="1306" spans="1:3" s="122" customFormat="1" ht="15" customHeight="1">
      <c r="A1306" s="157" t="s">
        <v>1478</v>
      </c>
      <c r="B1306" s="343"/>
      <c r="C1306" s="206"/>
    </row>
    <row r="1307" spans="1:3" s="128" customFormat="1" ht="15" customHeight="1">
      <c r="A1307" s="157" t="s">
        <v>1479</v>
      </c>
      <c r="B1307" s="343"/>
      <c r="C1307" s="206"/>
    </row>
    <row r="1308" spans="1:3" s="122" customFormat="1" ht="15" customHeight="1">
      <c r="A1308" s="157" t="s">
        <v>542</v>
      </c>
      <c r="B1308" s="343"/>
      <c r="C1308" s="206"/>
    </row>
    <row r="1309" spans="1:3" s="122" customFormat="1" ht="15" customHeight="1">
      <c r="A1309" s="157" t="s">
        <v>1480</v>
      </c>
      <c r="B1309" s="343"/>
      <c r="C1309" s="206"/>
    </row>
    <row r="1310" spans="1:3" s="122" customFormat="1" ht="15" customHeight="1">
      <c r="A1310" s="151" t="s">
        <v>424</v>
      </c>
      <c r="B1310" s="343">
        <f>SUM(B1311:B1322)</f>
        <v>0</v>
      </c>
      <c r="C1310" s="206">
        <f>SUM(C1311:C1322)</f>
        <v>0</v>
      </c>
    </row>
    <row r="1311" spans="1:3" s="122" customFormat="1" ht="15" customHeight="1">
      <c r="A1311" s="157" t="s">
        <v>534</v>
      </c>
      <c r="B1311" s="343"/>
      <c r="C1311" s="206"/>
    </row>
    <row r="1312" spans="1:3" s="122" customFormat="1" ht="15" customHeight="1">
      <c r="A1312" s="157" t="s">
        <v>535</v>
      </c>
      <c r="B1312" s="343"/>
      <c r="C1312" s="206"/>
    </row>
    <row r="1313" spans="1:3" s="122" customFormat="1" ht="15" customHeight="1">
      <c r="A1313" s="157" t="s">
        <v>536</v>
      </c>
      <c r="B1313" s="343"/>
      <c r="C1313" s="206"/>
    </row>
    <row r="1314" spans="1:3" s="122" customFormat="1" ht="15" customHeight="1">
      <c r="A1314" s="157" t="s">
        <v>425</v>
      </c>
      <c r="B1314" s="343"/>
      <c r="C1314" s="206"/>
    </row>
    <row r="1315" spans="1:3" s="122" customFormat="1" ht="15" customHeight="1">
      <c r="A1315" s="157" t="s">
        <v>426</v>
      </c>
      <c r="B1315" s="343"/>
      <c r="C1315" s="206"/>
    </row>
    <row r="1316" spans="1:3" s="122" customFormat="1" ht="15" customHeight="1">
      <c r="A1316" s="157" t="s">
        <v>427</v>
      </c>
      <c r="B1316" s="343"/>
      <c r="C1316" s="206"/>
    </row>
    <row r="1317" spans="1:3" s="122" customFormat="1" ht="15" customHeight="1">
      <c r="A1317" s="157" t="s">
        <v>428</v>
      </c>
      <c r="B1317" s="343"/>
      <c r="C1317" s="206"/>
    </row>
    <row r="1318" spans="1:3" s="122" customFormat="1" ht="15" customHeight="1">
      <c r="A1318" s="157" t="s">
        <v>429</v>
      </c>
      <c r="B1318" s="343"/>
      <c r="C1318" s="206"/>
    </row>
    <row r="1319" spans="1:3" s="122" customFormat="1" ht="15" customHeight="1">
      <c r="A1319" s="157" t="s">
        <v>430</v>
      </c>
      <c r="B1319" s="343"/>
      <c r="C1319" s="206"/>
    </row>
    <row r="1320" spans="1:3" s="122" customFormat="1" ht="15" customHeight="1">
      <c r="A1320" s="157" t="s">
        <v>431</v>
      </c>
      <c r="B1320" s="343"/>
      <c r="C1320" s="206"/>
    </row>
    <row r="1321" spans="1:3" s="122" customFormat="1" ht="15" customHeight="1">
      <c r="A1321" s="157" t="s">
        <v>432</v>
      </c>
      <c r="B1321" s="343"/>
      <c r="C1321" s="206"/>
    </row>
    <row r="1322" spans="1:3" s="122" customFormat="1" ht="15" customHeight="1">
      <c r="A1322" s="157" t="s">
        <v>433</v>
      </c>
      <c r="B1322" s="343"/>
      <c r="C1322" s="206"/>
    </row>
    <row r="1323" spans="1:3" s="122" customFormat="1" ht="15" customHeight="1">
      <c r="A1323" s="151" t="s">
        <v>1481</v>
      </c>
      <c r="B1323" s="343">
        <f>SUM(B1324:B1326)</f>
        <v>0</v>
      </c>
      <c r="C1323" s="206">
        <f>SUM(C1324:C1326)</f>
        <v>0</v>
      </c>
    </row>
    <row r="1324" spans="1:3" s="122" customFormat="1" ht="15" customHeight="1">
      <c r="A1324" s="157" t="s">
        <v>399</v>
      </c>
      <c r="B1324" s="343"/>
      <c r="C1324" s="206"/>
    </row>
    <row r="1325" spans="1:3" s="122" customFormat="1" ht="15" customHeight="1">
      <c r="A1325" s="157" t="s">
        <v>1482</v>
      </c>
      <c r="B1325" s="343"/>
      <c r="C1325" s="206"/>
    </row>
    <row r="1326" spans="1:3" s="122" customFormat="1" ht="15" customHeight="1">
      <c r="A1326" s="157" t="s">
        <v>1483</v>
      </c>
      <c r="B1326" s="343"/>
      <c r="C1326" s="206"/>
    </row>
    <row r="1327" spans="1:3" s="122" customFormat="1" ht="15" customHeight="1">
      <c r="A1327" s="151" t="s">
        <v>1484</v>
      </c>
      <c r="B1327" s="343">
        <f>SUM(B1328:B1332)</f>
        <v>0</v>
      </c>
      <c r="C1327" s="206">
        <f>SUM(C1328:C1332)</f>
        <v>0</v>
      </c>
    </row>
    <row r="1328" spans="1:3" s="122" customFormat="1" ht="15" customHeight="1">
      <c r="A1328" s="157" t="s">
        <v>861</v>
      </c>
      <c r="B1328" s="343"/>
      <c r="C1328" s="206"/>
    </row>
    <row r="1329" spans="1:3" s="122" customFormat="1" ht="15" customHeight="1">
      <c r="A1329" s="157" t="s">
        <v>862</v>
      </c>
      <c r="B1329" s="343"/>
      <c r="C1329" s="206"/>
    </row>
    <row r="1330" spans="1:3" s="122" customFormat="1" ht="15" customHeight="1">
      <c r="A1330" s="157" t="s">
        <v>1485</v>
      </c>
      <c r="B1330" s="343"/>
      <c r="C1330" s="206"/>
    </row>
    <row r="1331" spans="1:3" s="122" customFormat="1" ht="15" customHeight="1">
      <c r="A1331" s="157" t="s">
        <v>863</v>
      </c>
      <c r="B1331" s="343"/>
      <c r="C1331" s="206"/>
    </row>
    <row r="1332" spans="1:3" s="122" customFormat="1" ht="15" customHeight="1">
      <c r="A1332" s="157" t="s">
        <v>1605</v>
      </c>
      <c r="B1332" s="343"/>
      <c r="C1332" s="206"/>
    </row>
    <row r="1333" spans="1:3" s="122" customFormat="1" ht="15" customHeight="1">
      <c r="A1333" s="151" t="s">
        <v>1486</v>
      </c>
      <c r="B1333" s="343"/>
      <c r="C1333" s="206"/>
    </row>
    <row r="1334" spans="1:3" s="122" customFormat="1" ht="15" customHeight="1">
      <c r="A1334" s="151" t="s">
        <v>1606</v>
      </c>
      <c r="B1334" s="342">
        <v>1120</v>
      </c>
      <c r="C1334" s="206"/>
    </row>
    <row r="1335" spans="1:3" s="122" customFormat="1" ht="15" customHeight="1">
      <c r="A1335" s="151" t="s">
        <v>502</v>
      </c>
      <c r="B1335" s="342">
        <f>B1337</f>
        <v>192</v>
      </c>
      <c r="C1335" s="206">
        <f>C1337</f>
        <v>0</v>
      </c>
    </row>
    <row r="1336" spans="1:3" s="122" customFormat="1" ht="15" customHeight="1">
      <c r="A1336" s="151" t="s">
        <v>1607</v>
      </c>
      <c r="B1336" s="343"/>
      <c r="C1336" s="206"/>
    </row>
    <row r="1337" spans="1:3" s="122" customFormat="1" ht="15" customHeight="1">
      <c r="A1337" s="151" t="s">
        <v>395</v>
      </c>
      <c r="B1337" s="342">
        <f>B1338</f>
        <v>192</v>
      </c>
      <c r="C1337" s="206">
        <f>C1338</f>
        <v>0</v>
      </c>
    </row>
    <row r="1338" spans="1:3" s="122" customFormat="1" ht="15" customHeight="1">
      <c r="A1338" s="157" t="s">
        <v>955</v>
      </c>
      <c r="B1338" s="343">
        <v>192</v>
      </c>
      <c r="C1338" s="206"/>
    </row>
    <row r="1339" spans="1:3" s="122" customFormat="1" ht="15" customHeight="1">
      <c r="A1339" s="151" t="s">
        <v>1095</v>
      </c>
      <c r="B1339" s="342">
        <f>SUM(B1340:B1342)</f>
        <v>4830</v>
      </c>
      <c r="C1339" s="206">
        <f>SUM(C1340:C1342)</f>
        <v>0</v>
      </c>
    </row>
    <row r="1340" spans="1:3" s="122" customFormat="1" ht="15" customHeight="1">
      <c r="A1340" s="151" t="s">
        <v>1096</v>
      </c>
      <c r="B1340" s="343"/>
      <c r="C1340" s="206"/>
    </row>
    <row r="1341" spans="1:3" s="122" customFormat="1" ht="15" customHeight="1">
      <c r="A1341" s="151" t="s">
        <v>1097</v>
      </c>
      <c r="B1341" s="343"/>
      <c r="C1341" s="206"/>
    </row>
    <row r="1342" spans="1:3" s="122" customFormat="1" ht="15" customHeight="1">
      <c r="A1342" s="151" t="s">
        <v>1098</v>
      </c>
      <c r="B1342" s="342">
        <f>SUM(B1343:B1346)</f>
        <v>4830</v>
      </c>
      <c r="C1342" s="206">
        <f>SUM(C1343:C1346)</f>
        <v>0</v>
      </c>
    </row>
    <row r="1343" spans="1:3" s="122" customFormat="1" ht="15" customHeight="1">
      <c r="A1343" s="157" t="s">
        <v>1099</v>
      </c>
      <c r="B1343" s="343">
        <v>4830</v>
      </c>
      <c r="C1343" s="206"/>
    </row>
    <row r="1344" spans="1:3" s="122" customFormat="1" ht="15" customHeight="1">
      <c r="A1344" s="157" t="s">
        <v>1100</v>
      </c>
      <c r="B1344" s="343"/>
      <c r="C1344" s="206"/>
    </row>
    <row r="1345" spans="1:3" s="122" customFormat="1" ht="15" customHeight="1">
      <c r="A1345" s="157" t="s">
        <v>1101</v>
      </c>
      <c r="B1345" s="343"/>
      <c r="C1345" s="206"/>
    </row>
    <row r="1346" spans="1:3" s="122" customFormat="1" ht="15" customHeight="1">
      <c r="A1346" s="157" t="s">
        <v>1102</v>
      </c>
      <c r="B1346" s="343"/>
      <c r="C1346" s="206"/>
    </row>
    <row r="1347" spans="1:3" s="122" customFormat="1" ht="15" customHeight="1">
      <c r="A1347" s="151" t="s">
        <v>1103</v>
      </c>
      <c r="B1347" s="343">
        <f>SUM(B1348:B1350)</f>
        <v>0</v>
      </c>
      <c r="C1347" s="206">
        <f>SUM(C1348:C1350)</f>
        <v>0</v>
      </c>
    </row>
    <row r="1348" spans="1:3" s="122" customFormat="1" ht="15" customHeight="1">
      <c r="A1348" s="151" t="s">
        <v>1104</v>
      </c>
      <c r="B1348" s="343"/>
      <c r="C1348" s="206"/>
    </row>
    <row r="1349" spans="1:3" s="122" customFormat="1" ht="15" customHeight="1">
      <c r="A1349" s="151" t="s">
        <v>1105</v>
      </c>
      <c r="B1349" s="343"/>
      <c r="C1349" s="206"/>
    </row>
    <row r="1350" spans="1:3" s="122" customFormat="1" ht="15" customHeight="1">
      <c r="A1350" s="151" t="s">
        <v>1106</v>
      </c>
      <c r="B1350" s="343"/>
      <c r="C1350" s="206"/>
    </row>
    <row r="1351" spans="1:3" s="122" customFormat="1" ht="15" customHeight="1">
      <c r="A1351" s="209" t="s">
        <v>1745</v>
      </c>
      <c r="B1351" s="346">
        <f>B5+B249+B289+B308+B399+B453+B507+B564+B685+B757+B836+B859+B970+B1034+B1100+B1120+B1149+B1159+B1204+B1224+B1277+B1334+B1335+B1339+B1347</f>
        <v>113778</v>
      </c>
      <c r="C1351" s="136">
        <f>C5+C249+C289+C308+C399+C453+C507+C564+C685+C757+C836+C859+C970+C1034+C1100+C1120+C1149+C1159+C1204+C1224+C1277+C1335+C1339+C1347</f>
        <v>0</v>
      </c>
    </row>
    <row r="1354" ht="13.5">
      <c r="C1354" s="127"/>
    </row>
  </sheetData>
  <sheetProtection/>
  <mergeCells count="3">
    <mergeCell ref="A1:C1"/>
    <mergeCell ref="A3:A4"/>
    <mergeCell ref="B3:B4"/>
  </mergeCells>
  <printOptions horizontalCentered="1"/>
  <pageMargins left="0.7086614173228347" right="0.7086614173228347" top="0.8267716535433072" bottom="0.6299212598425197" header="0.5905511811023623" footer="0.31496062992125984"/>
  <pageSetup horizontalDpi="600" verticalDpi="600" orientation="portrait" paperSize="9" r:id="rId1"/>
  <headerFooter>
    <oddFooter>&amp;C第 &amp;P 页，共 &amp;N 页</oddFooter>
  </headerFooter>
</worksheet>
</file>

<file path=xl/worksheets/sheet21.xml><?xml version="1.0" encoding="utf-8"?>
<worksheet xmlns="http://schemas.openxmlformats.org/spreadsheetml/2006/main" xmlns:r="http://schemas.openxmlformats.org/officeDocument/2006/relationships">
  <sheetPr>
    <tabColor rgb="FF00B0F0"/>
  </sheetPr>
  <dimension ref="A1:E83"/>
  <sheetViews>
    <sheetView showZeros="0" zoomScalePageLayoutView="0" workbookViewId="0" topLeftCell="A1">
      <pane xSplit="1" ySplit="3" topLeftCell="B76" activePane="bottomRight" state="frozen"/>
      <selection pane="topLeft" activeCell="A1" sqref="A1"/>
      <selection pane="topRight" activeCell="B1" sqref="B1"/>
      <selection pane="bottomLeft" activeCell="A4" sqref="A4"/>
      <selection pane="bottomRight" activeCell="B95" sqref="B95"/>
    </sheetView>
  </sheetViews>
  <sheetFormatPr defaultColWidth="9.140625" defaultRowHeight="15"/>
  <cols>
    <col min="1" max="1" width="55.140625" style="119" customWidth="1"/>
    <col min="2" max="2" width="26.140625" style="119" customWidth="1"/>
    <col min="3" max="4" width="9.00390625" style="119" customWidth="1"/>
    <col min="5" max="5" width="9.57421875" style="119" bestFit="1" customWidth="1"/>
    <col min="6" max="16384" width="9.00390625" style="119" customWidth="1"/>
  </cols>
  <sheetData>
    <row r="1" spans="1:2" ht="18.75">
      <c r="A1" s="390" t="s">
        <v>1882</v>
      </c>
      <c r="B1" s="391"/>
    </row>
    <row r="2" spans="1:2" ht="13.5">
      <c r="A2" s="131"/>
      <c r="B2" s="336" t="s">
        <v>1608</v>
      </c>
    </row>
    <row r="3" spans="1:2" ht="17.25" customHeight="1">
      <c r="A3" s="137" t="s">
        <v>1609</v>
      </c>
      <c r="B3" s="137" t="s">
        <v>1533</v>
      </c>
    </row>
    <row r="4" spans="1:5" s="140" customFormat="1" ht="17.25" customHeight="1">
      <c r="A4" s="138" t="s">
        <v>1610</v>
      </c>
      <c r="B4" s="139">
        <f>SUM(B5:B8)</f>
        <v>25301</v>
      </c>
      <c r="E4" s="141"/>
    </row>
    <row r="5" spans="1:5" ht="17.25" customHeight="1">
      <c r="A5" s="142" t="s">
        <v>1611</v>
      </c>
      <c r="B5" s="143">
        <v>11738</v>
      </c>
      <c r="E5" s="141"/>
    </row>
    <row r="6" spans="1:5" ht="17.25" customHeight="1">
      <c r="A6" s="142" t="s">
        <v>1612</v>
      </c>
      <c r="B6" s="143">
        <v>2267</v>
      </c>
      <c r="E6" s="141"/>
    </row>
    <row r="7" spans="1:5" ht="17.25" customHeight="1">
      <c r="A7" s="142" t="s">
        <v>1613</v>
      </c>
      <c r="B7" s="143">
        <v>1619</v>
      </c>
      <c r="E7" s="141"/>
    </row>
    <row r="8" spans="1:5" ht="17.25" customHeight="1">
      <c r="A8" s="142" t="s">
        <v>1614</v>
      </c>
      <c r="B8" s="143">
        <v>9677</v>
      </c>
      <c r="E8" s="141"/>
    </row>
    <row r="9" spans="1:5" ht="17.25" customHeight="1">
      <c r="A9" s="138" t="s">
        <v>1615</v>
      </c>
      <c r="B9" s="139">
        <f>SUM(B10:B19)</f>
        <v>17620</v>
      </c>
      <c r="E9" s="141"/>
    </row>
    <row r="10" spans="1:5" ht="17.25" customHeight="1">
      <c r="A10" s="142" t="s">
        <v>1616</v>
      </c>
      <c r="B10" s="143">
        <v>3741</v>
      </c>
      <c r="E10" s="141"/>
    </row>
    <row r="11" spans="1:5" ht="17.25" customHeight="1">
      <c r="A11" s="266" t="s">
        <v>1822</v>
      </c>
      <c r="B11" s="143">
        <v>160</v>
      </c>
      <c r="E11" s="141"/>
    </row>
    <row r="12" spans="1:5" ht="17.25" customHeight="1">
      <c r="A12" s="142" t="s">
        <v>1617</v>
      </c>
      <c r="B12" s="143">
        <v>121</v>
      </c>
      <c r="E12" s="141"/>
    </row>
    <row r="13" spans="1:5" ht="17.25" customHeight="1">
      <c r="A13" s="142" t="s">
        <v>1618</v>
      </c>
      <c r="B13" s="143">
        <v>144</v>
      </c>
      <c r="E13" s="141"/>
    </row>
    <row r="14" spans="1:5" ht="17.25" customHeight="1">
      <c r="A14" s="142" t="s">
        <v>1619</v>
      </c>
      <c r="B14" s="143">
        <v>1984</v>
      </c>
      <c r="E14" s="141"/>
    </row>
    <row r="15" spans="1:5" ht="17.25" customHeight="1">
      <c r="A15" s="142" t="s">
        <v>1620</v>
      </c>
      <c r="B15" s="143">
        <v>192</v>
      </c>
      <c r="E15" s="141"/>
    </row>
    <row r="16" spans="1:5" ht="17.25" customHeight="1">
      <c r="A16" s="142" t="s">
        <v>1621</v>
      </c>
      <c r="B16" s="143"/>
      <c r="E16" s="141"/>
    </row>
    <row r="17" spans="1:5" ht="17.25" customHeight="1">
      <c r="A17" s="142" t="s">
        <v>1622</v>
      </c>
      <c r="B17" s="143">
        <v>232</v>
      </c>
      <c r="E17" s="141"/>
    </row>
    <row r="18" spans="1:5" ht="17.25" customHeight="1">
      <c r="A18" s="142" t="s">
        <v>1623</v>
      </c>
      <c r="B18" s="143">
        <v>109</v>
      </c>
      <c r="E18" s="141"/>
    </row>
    <row r="19" spans="1:5" ht="17.25" customHeight="1">
      <c r="A19" s="142" t="s">
        <v>1624</v>
      </c>
      <c r="B19" s="143">
        <v>10937</v>
      </c>
      <c r="E19" s="141"/>
    </row>
    <row r="20" spans="1:5" ht="17.25" customHeight="1">
      <c r="A20" s="138" t="s">
        <v>1625</v>
      </c>
      <c r="B20" s="139">
        <f>SUM(B21:B27)</f>
        <v>7</v>
      </c>
      <c r="E20" s="141"/>
    </row>
    <row r="21" spans="1:5" ht="17.25" customHeight="1">
      <c r="A21" s="142" t="s">
        <v>1626</v>
      </c>
      <c r="B21" s="143"/>
      <c r="E21" s="141"/>
    </row>
    <row r="22" spans="1:5" ht="17.25" customHeight="1">
      <c r="A22" s="142" t="s">
        <v>1627</v>
      </c>
      <c r="B22" s="143"/>
      <c r="E22" s="141"/>
    </row>
    <row r="23" spans="1:5" ht="17.25" customHeight="1">
      <c r="A23" s="142" t="s">
        <v>1628</v>
      </c>
      <c r="B23" s="143"/>
      <c r="E23" s="141"/>
    </row>
    <row r="24" spans="1:5" ht="17.25" customHeight="1">
      <c r="A24" s="142" t="s">
        <v>1629</v>
      </c>
      <c r="B24" s="143"/>
      <c r="E24" s="141"/>
    </row>
    <row r="25" spans="1:5" s="140" customFormat="1" ht="17.25" customHeight="1">
      <c r="A25" s="142" t="s">
        <v>1630</v>
      </c>
      <c r="B25" s="143">
        <v>7</v>
      </c>
      <c r="E25" s="141"/>
    </row>
    <row r="26" spans="1:5" ht="17.25" customHeight="1">
      <c r="A26" s="142" t="s">
        <v>1631</v>
      </c>
      <c r="B26" s="143"/>
      <c r="E26" s="141"/>
    </row>
    <row r="27" spans="1:5" ht="17.25" customHeight="1">
      <c r="A27" s="142" t="s">
        <v>1632</v>
      </c>
      <c r="B27" s="143"/>
      <c r="E27" s="141"/>
    </row>
    <row r="28" spans="1:5" ht="17.25" customHeight="1">
      <c r="A28" s="138" t="s">
        <v>1633</v>
      </c>
      <c r="B28" s="139">
        <f>SUM(B29:B34)</f>
        <v>0</v>
      </c>
      <c r="E28" s="141"/>
    </row>
    <row r="29" spans="1:5" ht="17.25" customHeight="1">
      <c r="A29" s="142" t="s">
        <v>1626</v>
      </c>
      <c r="B29" s="143"/>
      <c r="E29" s="141"/>
    </row>
    <row r="30" spans="1:5" ht="17.25" customHeight="1">
      <c r="A30" s="142" t="s">
        <v>1627</v>
      </c>
      <c r="B30" s="143"/>
      <c r="E30" s="141"/>
    </row>
    <row r="31" spans="1:5" ht="17.25" customHeight="1">
      <c r="A31" s="142" t="s">
        <v>1628</v>
      </c>
      <c r="B31" s="143"/>
      <c r="E31" s="141"/>
    </row>
    <row r="32" spans="1:5" ht="17.25" customHeight="1">
      <c r="A32" s="142" t="s">
        <v>1630</v>
      </c>
      <c r="B32" s="143"/>
      <c r="E32" s="141"/>
    </row>
    <row r="33" spans="1:5" ht="17.25" customHeight="1">
      <c r="A33" s="142" t="s">
        <v>1631</v>
      </c>
      <c r="B33" s="143"/>
      <c r="E33" s="141"/>
    </row>
    <row r="34" spans="1:5" s="140" customFormat="1" ht="17.25" customHeight="1">
      <c r="A34" s="142" t="s">
        <v>1632</v>
      </c>
      <c r="B34" s="143"/>
      <c r="E34" s="141"/>
    </row>
    <row r="35" spans="1:5" ht="17.25" customHeight="1">
      <c r="A35" s="138" t="s">
        <v>1634</v>
      </c>
      <c r="B35" s="139">
        <f>SUM(B36:B38)</f>
        <v>54590</v>
      </c>
      <c r="E35" s="141"/>
    </row>
    <row r="36" spans="1:5" ht="17.25" customHeight="1">
      <c r="A36" s="142" t="s">
        <v>1635</v>
      </c>
      <c r="B36" s="143">
        <v>44754</v>
      </c>
      <c r="E36" s="141"/>
    </row>
    <row r="37" spans="1:5" s="140" customFormat="1" ht="17.25" customHeight="1">
      <c r="A37" s="142" t="s">
        <v>1636</v>
      </c>
      <c r="B37" s="143">
        <v>9836</v>
      </c>
      <c r="E37" s="141"/>
    </row>
    <row r="38" spans="1:5" s="140" customFormat="1" ht="17.25" customHeight="1">
      <c r="A38" s="142" t="s">
        <v>1637</v>
      </c>
      <c r="B38" s="143"/>
      <c r="E38" s="141"/>
    </row>
    <row r="39" spans="1:5" ht="17.25" customHeight="1">
      <c r="A39" s="138" t="s">
        <v>1638</v>
      </c>
      <c r="B39" s="139">
        <f>SUM(B40:B41)</f>
        <v>0</v>
      </c>
      <c r="E39" s="141"/>
    </row>
    <row r="40" spans="1:5" ht="17.25" customHeight="1">
      <c r="A40" s="142" t="s">
        <v>1639</v>
      </c>
      <c r="B40" s="143"/>
      <c r="E40" s="141"/>
    </row>
    <row r="41" spans="1:5" ht="17.25" customHeight="1">
      <c r="A41" s="142" t="s">
        <v>1640</v>
      </c>
      <c r="B41" s="143"/>
      <c r="E41" s="141"/>
    </row>
    <row r="42" spans="1:5" ht="17.25" customHeight="1">
      <c r="A42" s="138" t="s">
        <v>1641</v>
      </c>
      <c r="B42" s="139">
        <f>SUM(B43:B45)</f>
        <v>0</v>
      </c>
      <c r="E42" s="141"/>
    </row>
    <row r="43" spans="1:5" ht="17.25" customHeight="1">
      <c r="A43" s="142" t="s">
        <v>1642</v>
      </c>
      <c r="B43" s="143"/>
      <c r="E43" s="141"/>
    </row>
    <row r="44" spans="1:5" s="140" customFormat="1" ht="17.25" customHeight="1">
      <c r="A44" s="142" t="s">
        <v>1643</v>
      </c>
      <c r="B44" s="143"/>
      <c r="E44" s="141"/>
    </row>
    <row r="45" spans="1:5" ht="17.25" customHeight="1">
      <c r="A45" s="142" t="s">
        <v>1644</v>
      </c>
      <c r="B45" s="143"/>
      <c r="E45" s="141"/>
    </row>
    <row r="46" spans="1:5" ht="17.25" customHeight="1">
      <c r="A46" s="138" t="s">
        <v>1645</v>
      </c>
      <c r="B46" s="139">
        <f>SUM(B47:B48)</f>
        <v>0</v>
      </c>
      <c r="E46" s="141"/>
    </row>
    <row r="47" spans="1:5" ht="17.25" customHeight="1">
      <c r="A47" s="142" t="s">
        <v>1646</v>
      </c>
      <c r="B47" s="143">
        <v>0</v>
      </c>
      <c r="E47" s="141"/>
    </row>
    <row r="48" spans="1:5" ht="17.25" customHeight="1">
      <c r="A48" s="142" t="s">
        <v>1647</v>
      </c>
      <c r="B48" s="143"/>
      <c r="E48" s="141"/>
    </row>
    <row r="49" spans="1:5" ht="17.25" customHeight="1">
      <c r="A49" s="138" t="s">
        <v>1648</v>
      </c>
      <c r="B49" s="139">
        <f>SUM(B50:B54)</f>
        <v>9148</v>
      </c>
      <c r="E49" s="141"/>
    </row>
    <row r="50" spans="1:5" ht="17.25" customHeight="1">
      <c r="A50" s="142" t="s">
        <v>1649</v>
      </c>
      <c r="B50" s="143">
        <v>4369</v>
      </c>
      <c r="E50" s="141"/>
    </row>
    <row r="51" spans="1:5" ht="17.25" customHeight="1">
      <c r="A51" s="142" t="s">
        <v>1650</v>
      </c>
      <c r="B51" s="143">
        <v>277</v>
      </c>
      <c r="E51" s="141"/>
    </row>
    <row r="52" spans="1:5" ht="17.25" customHeight="1">
      <c r="A52" s="142" t="s">
        <v>1651</v>
      </c>
      <c r="B52" s="143"/>
      <c r="E52" s="141"/>
    </row>
    <row r="53" spans="1:5" ht="17.25" customHeight="1">
      <c r="A53" s="142" t="s">
        <v>1652</v>
      </c>
      <c r="B53" s="143">
        <v>3277</v>
      </c>
      <c r="E53" s="141"/>
    </row>
    <row r="54" spans="1:5" ht="17.25" customHeight="1">
      <c r="A54" s="142" t="s">
        <v>1653</v>
      </c>
      <c r="B54" s="143">
        <v>1225</v>
      </c>
      <c r="E54" s="141"/>
    </row>
    <row r="55" spans="1:5" ht="17.25" customHeight="1">
      <c r="A55" s="138" t="s">
        <v>1654</v>
      </c>
      <c r="B55" s="139">
        <f>SUM(B56:B57)</f>
        <v>0</v>
      </c>
      <c r="E55" s="141"/>
    </row>
    <row r="56" spans="1:5" ht="17.25" customHeight="1">
      <c r="A56" s="142" t="s">
        <v>1655</v>
      </c>
      <c r="B56" s="143"/>
      <c r="E56" s="141"/>
    </row>
    <row r="57" spans="1:5" ht="17.25" customHeight="1">
      <c r="A57" s="142" t="s">
        <v>1656</v>
      </c>
      <c r="B57" s="143">
        <v>0</v>
      </c>
      <c r="E57" s="141"/>
    </row>
    <row r="58" spans="1:5" ht="17.25" customHeight="1">
      <c r="A58" s="138" t="s">
        <v>1657</v>
      </c>
      <c r="B58" s="139">
        <f>SUM(B59:B62)</f>
        <v>4830</v>
      </c>
      <c r="E58" s="141"/>
    </row>
    <row r="59" spans="1:5" ht="17.25" customHeight="1">
      <c r="A59" s="142" t="s">
        <v>1658</v>
      </c>
      <c r="B59" s="143">
        <v>4830</v>
      </c>
      <c r="E59" s="141"/>
    </row>
    <row r="60" spans="1:5" ht="17.25" customHeight="1">
      <c r="A60" s="142" t="s">
        <v>1659</v>
      </c>
      <c r="B60" s="143"/>
      <c r="E60" s="141"/>
    </row>
    <row r="61" spans="1:5" ht="17.25" customHeight="1">
      <c r="A61" s="142" t="s">
        <v>1660</v>
      </c>
      <c r="B61" s="143">
        <v>0</v>
      </c>
      <c r="E61" s="141"/>
    </row>
    <row r="62" spans="1:5" ht="17.25" customHeight="1">
      <c r="A62" s="142" t="s">
        <v>1661</v>
      </c>
      <c r="B62" s="143">
        <v>0</v>
      </c>
      <c r="E62" s="141"/>
    </row>
    <row r="63" spans="1:5" ht="17.25" customHeight="1">
      <c r="A63" s="138" t="s">
        <v>1662</v>
      </c>
      <c r="B63" s="139">
        <v>0</v>
      </c>
      <c r="E63" s="141"/>
    </row>
    <row r="64" spans="1:5" ht="17.25" customHeight="1">
      <c r="A64" s="142" t="s">
        <v>1663</v>
      </c>
      <c r="B64" s="143">
        <v>0</v>
      </c>
      <c r="E64" s="141"/>
    </row>
    <row r="65" spans="1:5" ht="17.25" customHeight="1">
      <c r="A65" s="142" t="s">
        <v>1664</v>
      </c>
      <c r="B65" s="143">
        <v>0</v>
      </c>
      <c r="E65" s="141"/>
    </row>
    <row r="66" spans="1:5" ht="17.25" customHeight="1">
      <c r="A66" s="138" t="s">
        <v>1665</v>
      </c>
      <c r="B66" s="139">
        <f>SUM(B67:B70)</f>
        <v>0</v>
      </c>
      <c r="E66" s="141"/>
    </row>
    <row r="67" spans="1:5" ht="17.25" customHeight="1">
      <c r="A67" s="142" t="s">
        <v>1666</v>
      </c>
      <c r="B67" s="143"/>
      <c r="E67" s="141"/>
    </row>
    <row r="68" spans="1:5" ht="17.25" customHeight="1">
      <c r="A68" s="142" t="s">
        <v>1667</v>
      </c>
      <c r="B68" s="143">
        <v>0</v>
      </c>
      <c r="E68" s="141"/>
    </row>
    <row r="69" spans="1:5" ht="17.25" customHeight="1">
      <c r="A69" s="142" t="s">
        <v>1668</v>
      </c>
      <c r="B69" s="143">
        <v>0</v>
      </c>
      <c r="E69" s="141"/>
    </row>
    <row r="70" spans="1:5" ht="17.25" customHeight="1">
      <c r="A70" s="142" t="s">
        <v>1669</v>
      </c>
      <c r="B70" s="143">
        <v>0</v>
      </c>
      <c r="E70" s="141"/>
    </row>
    <row r="71" spans="1:5" ht="17.25" customHeight="1">
      <c r="A71" s="138" t="s">
        <v>1670</v>
      </c>
      <c r="B71" s="139">
        <f>SUM(B72:B73)</f>
        <v>0</v>
      </c>
      <c r="E71" s="141"/>
    </row>
    <row r="72" spans="1:5" ht="17.25" customHeight="1">
      <c r="A72" s="142" t="s">
        <v>1671</v>
      </c>
      <c r="B72" s="143"/>
      <c r="E72" s="141"/>
    </row>
    <row r="73" spans="1:5" ht="17.25" customHeight="1">
      <c r="A73" s="142" t="s">
        <v>1672</v>
      </c>
      <c r="B73" s="143">
        <v>0</v>
      </c>
      <c r="E73" s="141"/>
    </row>
    <row r="74" spans="1:5" ht="17.25" customHeight="1">
      <c r="A74" s="138" t="s">
        <v>1673</v>
      </c>
      <c r="B74" s="139">
        <f>SUM(B75:B78)</f>
        <v>0</v>
      </c>
      <c r="E74" s="141"/>
    </row>
    <row r="75" spans="1:5" ht="17.25" customHeight="1">
      <c r="A75" s="142" t="s">
        <v>1674</v>
      </c>
      <c r="B75" s="143">
        <v>0</v>
      </c>
      <c r="E75" s="141"/>
    </row>
    <row r="76" spans="1:5" ht="17.25" customHeight="1">
      <c r="A76" s="142" t="s">
        <v>1675</v>
      </c>
      <c r="B76" s="143">
        <v>0</v>
      </c>
      <c r="E76" s="141"/>
    </row>
    <row r="77" spans="1:5" ht="17.25" customHeight="1">
      <c r="A77" s="142" t="s">
        <v>1676</v>
      </c>
      <c r="B77" s="143"/>
      <c r="E77" s="141"/>
    </row>
    <row r="78" spans="1:5" ht="17.25" customHeight="1">
      <c r="A78" s="142" t="s">
        <v>1677</v>
      </c>
      <c r="B78" s="143"/>
      <c r="E78" s="141"/>
    </row>
    <row r="79" spans="1:5" ht="17.25" customHeight="1">
      <c r="A79" s="210" t="s">
        <v>1678</v>
      </c>
      <c r="B79" s="139">
        <f>B74+B71+B66+B63+B58+B55+B49+B46+B42+B39+B35+B28+B20+B9+B4</f>
        <v>111496</v>
      </c>
      <c r="E79" s="141"/>
    </row>
    <row r="83" ht="13.5">
      <c r="B83" s="144"/>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F0"/>
    <pageSetUpPr fitToPage="1"/>
  </sheetPr>
  <dimension ref="A1:D42"/>
  <sheetViews>
    <sheetView showZeros="0" zoomScalePageLayoutView="0" workbookViewId="0" topLeftCell="A1">
      <pane xSplit="1" ySplit="3" topLeftCell="B28" activePane="bottomRight" state="frozen"/>
      <selection pane="topLeft" activeCell="A1" sqref="A1"/>
      <selection pane="topRight" activeCell="B1" sqref="B1"/>
      <selection pane="bottomLeft" activeCell="A5" sqref="A5"/>
      <selection pane="bottomRight" activeCell="C47" sqref="C47"/>
    </sheetView>
  </sheetViews>
  <sheetFormatPr defaultColWidth="9.140625" defaultRowHeight="15"/>
  <cols>
    <col min="1" max="1" width="48.140625" style="145" customWidth="1"/>
    <col min="2" max="2" width="14.7109375" style="145" customWidth="1"/>
    <col min="3" max="3" width="47.28125" style="145" customWidth="1"/>
    <col min="4" max="4" width="14.8515625" style="145" customWidth="1"/>
    <col min="5" max="16384" width="9.00390625" style="145" customWidth="1"/>
  </cols>
  <sheetData>
    <row r="1" spans="1:4" ht="22.5">
      <c r="A1" s="392" t="s">
        <v>1746</v>
      </c>
      <c r="B1" s="393"/>
      <c r="C1" s="393"/>
      <c r="D1" s="393"/>
    </row>
    <row r="2" spans="1:4" ht="13.5">
      <c r="A2" s="394" t="s">
        <v>1166</v>
      </c>
      <c r="B2" s="394"/>
      <c r="C2" s="394"/>
      <c r="D2" s="394"/>
    </row>
    <row r="3" spans="1:4" s="146" customFormat="1" ht="15" customHeight="1">
      <c r="A3" s="135" t="s">
        <v>1167</v>
      </c>
      <c r="B3" s="209" t="s">
        <v>1747</v>
      </c>
      <c r="C3" s="135" t="s">
        <v>1167</v>
      </c>
      <c r="D3" s="209" t="s">
        <v>1748</v>
      </c>
    </row>
    <row r="4" spans="1:4" s="146" customFormat="1" ht="15" customHeight="1">
      <c r="A4" s="147" t="s">
        <v>1168</v>
      </c>
      <c r="B4" s="348">
        <v>71000</v>
      </c>
      <c r="C4" s="147" t="s">
        <v>1169</v>
      </c>
      <c r="D4" s="348">
        <v>113778</v>
      </c>
    </row>
    <row r="5" spans="1:4" s="146" customFormat="1" ht="15" customHeight="1">
      <c r="A5" s="147" t="s">
        <v>1170</v>
      </c>
      <c r="B5" s="348">
        <f>SUM(B6,B7,B8)</f>
        <v>44114</v>
      </c>
      <c r="C5" s="148" t="s">
        <v>1171</v>
      </c>
      <c r="D5" s="130"/>
    </row>
    <row r="6" spans="1:4" s="146" customFormat="1" ht="15" customHeight="1">
      <c r="A6" s="351" t="s">
        <v>958</v>
      </c>
      <c r="B6" s="352">
        <v>1152</v>
      </c>
      <c r="C6" s="353" t="s">
        <v>1047</v>
      </c>
      <c r="D6" s="130"/>
    </row>
    <row r="7" spans="1:4" s="146" customFormat="1" ht="15" customHeight="1">
      <c r="A7" s="351" t="s">
        <v>1172</v>
      </c>
      <c r="B7" s="352">
        <v>42962</v>
      </c>
      <c r="C7" s="353" t="s">
        <v>1173</v>
      </c>
      <c r="D7" s="130"/>
    </row>
    <row r="8" spans="1:4" s="146" customFormat="1" ht="15" customHeight="1">
      <c r="A8" s="351" t="s">
        <v>1174</v>
      </c>
      <c r="B8" s="352"/>
      <c r="C8" s="353" t="s">
        <v>1175</v>
      </c>
      <c r="D8" s="130"/>
    </row>
    <row r="9" spans="1:4" s="146" customFormat="1" ht="15" customHeight="1">
      <c r="A9" s="147" t="s">
        <v>508</v>
      </c>
      <c r="B9" s="130">
        <f>SUM(B10:B13)</f>
        <v>0</v>
      </c>
      <c r="C9" s="148" t="s">
        <v>209</v>
      </c>
      <c r="D9" s="348">
        <f>SUM(D10:D13)</f>
        <v>14716</v>
      </c>
    </row>
    <row r="10" spans="1:4" s="146" customFormat="1" ht="15" customHeight="1">
      <c r="A10" s="149" t="s">
        <v>1176</v>
      </c>
      <c r="B10" s="130">
        <v>0</v>
      </c>
      <c r="C10" s="150" t="s">
        <v>1177</v>
      </c>
      <c r="D10" s="130">
        <v>0</v>
      </c>
    </row>
    <row r="11" spans="1:4" s="146" customFormat="1" ht="15" customHeight="1">
      <c r="A11" s="149" t="s">
        <v>1178</v>
      </c>
      <c r="B11" s="130">
        <v>0</v>
      </c>
      <c r="C11" s="150" t="s">
        <v>1179</v>
      </c>
      <c r="D11" s="130"/>
    </row>
    <row r="12" spans="1:4" s="146" customFormat="1" ht="15" customHeight="1">
      <c r="A12" s="149" t="s">
        <v>1180</v>
      </c>
      <c r="B12" s="130">
        <v>0</v>
      </c>
      <c r="C12" s="150" t="s">
        <v>1181</v>
      </c>
      <c r="D12" s="130">
        <v>0</v>
      </c>
    </row>
    <row r="13" spans="1:4" s="146" customFormat="1" ht="15" customHeight="1">
      <c r="A13" s="149" t="s">
        <v>1182</v>
      </c>
      <c r="B13" s="130">
        <v>0</v>
      </c>
      <c r="C13" s="150" t="s">
        <v>1183</v>
      </c>
      <c r="D13" s="130">
        <v>14716</v>
      </c>
    </row>
    <row r="14" spans="1:4" s="146" customFormat="1" ht="15" customHeight="1">
      <c r="A14" s="151" t="s">
        <v>1679</v>
      </c>
      <c r="B14" s="349">
        <v>2000</v>
      </c>
      <c r="C14" s="153"/>
      <c r="D14" s="152"/>
    </row>
    <row r="15" spans="1:4" s="146" customFormat="1" ht="15" customHeight="1">
      <c r="A15" s="151" t="s">
        <v>1680</v>
      </c>
      <c r="B15" s="349">
        <v>497</v>
      </c>
      <c r="C15" s="153"/>
      <c r="D15" s="152"/>
    </row>
    <row r="16" spans="1:4" s="146" customFormat="1" ht="15" customHeight="1">
      <c r="A16" s="151" t="s">
        <v>1185</v>
      </c>
      <c r="B16" s="348">
        <v>10982</v>
      </c>
      <c r="C16" s="154" t="s">
        <v>210</v>
      </c>
      <c r="D16" s="130"/>
    </row>
    <row r="17" spans="1:4" s="146" customFormat="1" ht="15" customHeight="1">
      <c r="A17" s="147" t="s">
        <v>1186</v>
      </c>
      <c r="B17" s="152">
        <f>B18</f>
        <v>0</v>
      </c>
      <c r="C17" s="148" t="s">
        <v>1187</v>
      </c>
      <c r="D17" s="348">
        <f>D18</f>
        <v>34225</v>
      </c>
    </row>
    <row r="18" spans="1:4" s="146" customFormat="1" ht="15" customHeight="1">
      <c r="A18" s="151" t="s">
        <v>1188</v>
      </c>
      <c r="B18" s="130">
        <f>B19</f>
        <v>0</v>
      </c>
      <c r="C18" s="155" t="s">
        <v>1189</v>
      </c>
      <c r="D18" s="350">
        <f>SUM(D19:D22)</f>
        <v>34225</v>
      </c>
    </row>
    <row r="19" spans="1:4" s="146" customFormat="1" ht="15" customHeight="1">
      <c r="A19" s="147" t="s">
        <v>1190</v>
      </c>
      <c r="B19" s="156">
        <f>SUM(B20:B23)</f>
        <v>0</v>
      </c>
      <c r="C19" s="150" t="s">
        <v>1191</v>
      </c>
      <c r="D19" s="130">
        <v>34225</v>
      </c>
    </row>
    <row r="20" spans="1:4" s="146" customFormat="1" ht="15" customHeight="1">
      <c r="A20" s="149" t="s">
        <v>1192</v>
      </c>
      <c r="B20" s="130"/>
      <c r="C20" s="150" t="s">
        <v>1193</v>
      </c>
      <c r="D20" s="130">
        <v>0</v>
      </c>
    </row>
    <row r="21" spans="1:4" s="146" customFormat="1" ht="15" customHeight="1">
      <c r="A21" s="149" t="s">
        <v>1194</v>
      </c>
      <c r="B21" s="130"/>
      <c r="C21" s="150" t="s">
        <v>1195</v>
      </c>
      <c r="D21" s="130">
        <v>0</v>
      </c>
    </row>
    <row r="22" spans="1:4" s="146" customFormat="1" ht="15" customHeight="1">
      <c r="A22" s="149" t="s">
        <v>1196</v>
      </c>
      <c r="B22" s="130">
        <v>0</v>
      </c>
      <c r="C22" s="150" t="s">
        <v>1197</v>
      </c>
      <c r="D22" s="130"/>
    </row>
    <row r="23" spans="1:4" s="146" customFormat="1" ht="15" customHeight="1">
      <c r="A23" s="149" t="s">
        <v>1198</v>
      </c>
      <c r="B23" s="130">
        <v>0</v>
      </c>
      <c r="C23" s="150"/>
      <c r="D23" s="130"/>
    </row>
    <row r="24" spans="1:4" s="146" customFormat="1" ht="15" customHeight="1">
      <c r="A24" s="147" t="s">
        <v>1681</v>
      </c>
      <c r="B24" s="348">
        <f>B25</f>
        <v>34225</v>
      </c>
      <c r="C24" s="148" t="s">
        <v>1199</v>
      </c>
      <c r="D24" s="156">
        <f>SUM(D25:D28)</f>
        <v>0</v>
      </c>
    </row>
    <row r="25" spans="1:4" s="146" customFormat="1" ht="15" customHeight="1">
      <c r="A25" s="149" t="s">
        <v>1200</v>
      </c>
      <c r="B25" s="152">
        <f>SUM(B26:B29)</f>
        <v>34225</v>
      </c>
      <c r="C25" s="153" t="s">
        <v>1201</v>
      </c>
      <c r="D25" s="130">
        <v>0</v>
      </c>
    </row>
    <row r="26" spans="1:4" s="146" customFormat="1" ht="15" customHeight="1">
      <c r="A26" s="157" t="s">
        <v>1202</v>
      </c>
      <c r="B26" s="130">
        <v>34225</v>
      </c>
      <c r="C26" s="158" t="s">
        <v>1203</v>
      </c>
      <c r="D26" s="156">
        <v>0</v>
      </c>
    </row>
    <row r="27" spans="1:4" s="146" customFormat="1" ht="15" customHeight="1">
      <c r="A27" s="149" t="s">
        <v>1204</v>
      </c>
      <c r="B27" s="156">
        <v>0</v>
      </c>
      <c r="C27" s="150" t="s">
        <v>1205</v>
      </c>
      <c r="D27" s="130">
        <v>0</v>
      </c>
    </row>
    <row r="28" spans="1:4" s="146" customFormat="1" ht="15" customHeight="1">
      <c r="A28" s="149" t="s">
        <v>1206</v>
      </c>
      <c r="B28" s="130"/>
      <c r="C28" s="150" t="s">
        <v>1207</v>
      </c>
      <c r="D28" s="130">
        <v>0</v>
      </c>
    </row>
    <row r="29" spans="1:4" s="146" customFormat="1" ht="15" customHeight="1">
      <c r="A29" s="149" t="s">
        <v>1208</v>
      </c>
      <c r="B29" s="130">
        <v>0</v>
      </c>
      <c r="C29" s="150"/>
      <c r="D29" s="159"/>
    </row>
    <row r="30" spans="1:4" s="146" customFormat="1" ht="15" customHeight="1">
      <c r="A30" s="149"/>
      <c r="B30" s="130"/>
      <c r="C30" s="148" t="s">
        <v>1217</v>
      </c>
      <c r="D30" s="130"/>
    </row>
    <row r="31" spans="1:4" s="146" customFormat="1" ht="15" customHeight="1">
      <c r="A31" s="147" t="s">
        <v>1209</v>
      </c>
      <c r="B31" s="130">
        <v>0</v>
      </c>
      <c r="C31" s="148" t="s">
        <v>1210</v>
      </c>
      <c r="D31" s="130">
        <v>0</v>
      </c>
    </row>
    <row r="32" spans="1:4" s="146" customFormat="1" ht="15" customHeight="1">
      <c r="A32" s="147" t="s">
        <v>1211</v>
      </c>
      <c r="B32" s="130">
        <v>0</v>
      </c>
      <c r="C32" s="148" t="s">
        <v>1212</v>
      </c>
      <c r="D32" s="130">
        <v>0</v>
      </c>
    </row>
    <row r="33" spans="1:4" s="146" customFormat="1" ht="15" customHeight="1">
      <c r="A33" s="147" t="s">
        <v>1213</v>
      </c>
      <c r="B33" s="130">
        <v>0</v>
      </c>
      <c r="C33" s="148" t="s">
        <v>1214</v>
      </c>
      <c r="D33" s="130">
        <v>0</v>
      </c>
    </row>
    <row r="34" spans="1:4" s="146" customFormat="1" ht="15" customHeight="1">
      <c r="A34" s="147"/>
      <c r="B34" s="130">
        <v>0</v>
      </c>
      <c r="C34" s="160" t="s">
        <v>1048</v>
      </c>
      <c r="D34" s="130"/>
    </row>
    <row r="35" spans="1:4" s="146" customFormat="1" ht="15" customHeight="1">
      <c r="A35" s="147" t="s">
        <v>1216</v>
      </c>
      <c r="B35" s="130">
        <f>SUM(B36:B38)</f>
        <v>0</v>
      </c>
      <c r="C35" s="160" t="s">
        <v>1217</v>
      </c>
      <c r="D35" s="130">
        <f>SUM(D36:D38)</f>
        <v>0</v>
      </c>
    </row>
    <row r="36" spans="1:4" s="146" customFormat="1" ht="15" customHeight="1">
      <c r="A36" s="149" t="s">
        <v>1218</v>
      </c>
      <c r="B36" s="130">
        <v>0</v>
      </c>
      <c r="C36" s="161" t="s">
        <v>1219</v>
      </c>
      <c r="D36" s="130">
        <v>0</v>
      </c>
    </row>
    <row r="37" spans="1:4" s="146" customFormat="1" ht="15" customHeight="1">
      <c r="A37" s="149" t="s">
        <v>1220</v>
      </c>
      <c r="B37" s="152">
        <v>0</v>
      </c>
      <c r="C37" s="161" t="s">
        <v>1221</v>
      </c>
      <c r="D37" s="130"/>
    </row>
    <row r="38" spans="1:4" s="146" customFormat="1" ht="15" customHeight="1">
      <c r="A38" s="149" t="s">
        <v>1222</v>
      </c>
      <c r="B38" s="130">
        <v>0</v>
      </c>
      <c r="C38" s="161" t="s">
        <v>1223</v>
      </c>
      <c r="D38" s="130">
        <v>0</v>
      </c>
    </row>
    <row r="39" spans="1:4" s="146" customFormat="1" ht="15" customHeight="1">
      <c r="A39" s="147" t="s">
        <v>1224</v>
      </c>
      <c r="B39" s="156">
        <v>0</v>
      </c>
      <c r="C39" s="160" t="s">
        <v>1225</v>
      </c>
      <c r="D39" s="130">
        <v>0</v>
      </c>
    </row>
    <row r="40" spans="1:4" s="146" customFormat="1" ht="15" customHeight="1">
      <c r="A40" s="151"/>
      <c r="B40" s="130"/>
      <c r="C40" s="148" t="s">
        <v>1229</v>
      </c>
      <c r="D40" s="348">
        <v>99</v>
      </c>
    </row>
    <row r="41" spans="1:4" s="146" customFormat="1" ht="15" customHeight="1">
      <c r="A41" s="151"/>
      <c r="B41" s="130"/>
      <c r="C41" s="353" t="s">
        <v>1682</v>
      </c>
      <c r="D41" s="352">
        <v>99</v>
      </c>
    </row>
    <row r="42" spans="1:4" s="146" customFormat="1" ht="15" customHeight="1">
      <c r="A42" s="354" t="s">
        <v>1230</v>
      </c>
      <c r="B42" s="348">
        <f>SUM(B4:B5,B9,B14:B16,B17,B24,B31:B35,B39:B39)</f>
        <v>162818</v>
      </c>
      <c r="C42" s="355" t="s">
        <v>1231</v>
      </c>
      <c r="D42" s="348">
        <f>SUM(D4:D5,D9,D16,D17,D24,D30:D35,D39:D40)</f>
        <v>162818</v>
      </c>
    </row>
  </sheetData>
  <sheetProtection/>
  <mergeCells count="2">
    <mergeCell ref="A1:D1"/>
    <mergeCell ref="A2:D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23.xml><?xml version="1.0" encoding="utf-8"?>
<worksheet xmlns="http://schemas.openxmlformats.org/spreadsheetml/2006/main" xmlns:r="http://schemas.openxmlformats.org/officeDocument/2006/relationships">
  <sheetPr>
    <tabColor rgb="FF00B0F0"/>
  </sheetPr>
  <dimension ref="A1:B47"/>
  <sheetViews>
    <sheetView zoomScalePageLayoutView="0" workbookViewId="0" topLeftCell="A1">
      <pane xSplit="1" ySplit="3" topLeftCell="B37" activePane="bottomRight" state="frozen"/>
      <selection pane="topLeft" activeCell="A1" sqref="A1"/>
      <selection pane="topRight" activeCell="B1" sqref="B1"/>
      <selection pane="bottomLeft" activeCell="A4" sqref="A4"/>
      <selection pane="bottomRight" activeCell="B52" sqref="B52"/>
    </sheetView>
  </sheetViews>
  <sheetFormatPr defaultColWidth="9.140625" defaultRowHeight="15"/>
  <cols>
    <col min="1" max="1" width="57.57421875" style="245" customWidth="1"/>
    <col min="2" max="2" width="25.57421875" style="259" customWidth="1"/>
    <col min="3" max="3" width="9.00390625" style="245" customWidth="1"/>
    <col min="4" max="4" width="27.421875" style="245" customWidth="1"/>
    <col min="5" max="16384" width="9.00390625" style="245" customWidth="1"/>
  </cols>
  <sheetData>
    <row r="1" spans="1:2" s="242" customFormat="1" ht="34.5" customHeight="1">
      <c r="A1" s="395" t="s">
        <v>1884</v>
      </c>
      <c r="B1" s="395"/>
    </row>
    <row r="2" spans="1:2" ht="15" customHeight="1">
      <c r="A2" s="243"/>
      <c r="B2" s="244" t="s">
        <v>1797</v>
      </c>
    </row>
    <row r="3" spans="1:2" s="248" customFormat="1" ht="21.75" customHeight="1">
      <c r="A3" s="246" t="s">
        <v>1793</v>
      </c>
      <c r="B3" s="247" t="s">
        <v>1798</v>
      </c>
    </row>
    <row r="4" spans="1:2" ht="18" customHeight="1">
      <c r="A4" s="249" t="s">
        <v>1799</v>
      </c>
      <c r="B4" s="250">
        <f>SUM(B5:B10)</f>
        <v>1152</v>
      </c>
    </row>
    <row r="5" spans="1:2" ht="18" customHeight="1">
      <c r="A5" s="251" t="s">
        <v>1800</v>
      </c>
      <c r="B5" s="252">
        <v>3970</v>
      </c>
    </row>
    <row r="6" spans="1:2" ht="18" customHeight="1">
      <c r="A6" s="251" t="s">
        <v>1801</v>
      </c>
      <c r="B6" s="252">
        <v>184</v>
      </c>
    </row>
    <row r="7" spans="1:2" ht="18" customHeight="1">
      <c r="A7" s="251" t="s">
        <v>1802</v>
      </c>
      <c r="B7" s="252">
        <v>23</v>
      </c>
    </row>
    <row r="8" spans="1:2" ht="18" customHeight="1">
      <c r="A8" s="251" t="s">
        <v>1803</v>
      </c>
      <c r="B8" s="252">
        <v>3</v>
      </c>
    </row>
    <row r="9" spans="1:2" ht="18" customHeight="1">
      <c r="A9" s="251" t="s">
        <v>1804</v>
      </c>
      <c r="B9" s="252">
        <v>2327</v>
      </c>
    </row>
    <row r="10" spans="1:2" ht="18" customHeight="1">
      <c r="A10" s="251" t="s">
        <v>1805</v>
      </c>
      <c r="B10" s="252">
        <v>-5355</v>
      </c>
    </row>
    <row r="11" spans="1:2" s="254" customFormat="1" ht="18" customHeight="1">
      <c r="A11" s="253" t="s">
        <v>1806</v>
      </c>
      <c r="B11" s="250">
        <f>SUM(B12:B24)</f>
        <v>42962</v>
      </c>
    </row>
    <row r="12" spans="1:2" ht="18" customHeight="1">
      <c r="A12" s="255" t="s">
        <v>1807</v>
      </c>
      <c r="B12" s="252">
        <v>15480</v>
      </c>
    </row>
    <row r="13" spans="1:2" ht="18" customHeight="1">
      <c r="A13" s="256" t="s">
        <v>1808</v>
      </c>
      <c r="B13" s="252">
        <v>2324</v>
      </c>
    </row>
    <row r="14" spans="1:2" ht="18" customHeight="1">
      <c r="A14" s="256" t="s">
        <v>1809</v>
      </c>
      <c r="B14" s="252">
        <v>3800</v>
      </c>
    </row>
    <row r="15" spans="1:2" ht="18" customHeight="1">
      <c r="A15" s="256" t="s">
        <v>1810</v>
      </c>
      <c r="B15" s="252">
        <v>3000</v>
      </c>
    </row>
    <row r="16" spans="1:2" ht="18" customHeight="1">
      <c r="A16" s="256" t="s">
        <v>1811</v>
      </c>
      <c r="B16" s="252">
        <v>11758</v>
      </c>
    </row>
    <row r="17" spans="1:2" ht="18" customHeight="1">
      <c r="A17" s="256" t="s">
        <v>1812</v>
      </c>
      <c r="B17" s="252"/>
    </row>
    <row r="18" spans="1:2" ht="18" customHeight="1">
      <c r="A18" s="256" t="s">
        <v>1813</v>
      </c>
      <c r="B18" s="252"/>
    </row>
    <row r="19" spans="1:2" ht="18" customHeight="1">
      <c r="A19" s="256" t="s">
        <v>1814</v>
      </c>
      <c r="B19" s="252"/>
    </row>
    <row r="20" spans="1:2" ht="18" customHeight="1">
      <c r="A20" s="255" t="s">
        <v>1815</v>
      </c>
      <c r="B20" s="252"/>
    </row>
    <row r="21" spans="1:2" ht="18" customHeight="1">
      <c r="A21" s="256" t="s">
        <v>1816</v>
      </c>
      <c r="B21" s="252"/>
    </row>
    <row r="22" spans="1:2" ht="18" customHeight="1">
      <c r="A22" s="256" t="s">
        <v>1817</v>
      </c>
      <c r="B22" s="252"/>
    </row>
    <row r="23" spans="1:2" ht="18" customHeight="1">
      <c r="A23" s="256" t="s">
        <v>1818</v>
      </c>
      <c r="B23" s="252">
        <v>3100</v>
      </c>
    </row>
    <row r="24" spans="1:2" ht="18" customHeight="1">
      <c r="A24" s="256" t="s">
        <v>1819</v>
      </c>
      <c r="B24" s="252">
        <v>3500</v>
      </c>
    </row>
    <row r="25" spans="1:2" s="254" customFormat="1" ht="18" customHeight="1">
      <c r="A25" s="257" t="s">
        <v>1820</v>
      </c>
      <c r="B25" s="250"/>
    </row>
    <row r="26" spans="1:2" ht="18" customHeight="1">
      <c r="A26" s="228" t="s">
        <v>1774</v>
      </c>
      <c r="B26" s="252"/>
    </row>
    <row r="27" spans="1:2" ht="18" customHeight="1">
      <c r="A27" s="228" t="s">
        <v>1775</v>
      </c>
      <c r="B27" s="252"/>
    </row>
    <row r="28" spans="1:2" ht="18" customHeight="1">
      <c r="A28" s="228" t="s">
        <v>1776</v>
      </c>
      <c r="B28" s="252"/>
    </row>
    <row r="29" spans="1:2" ht="18" customHeight="1">
      <c r="A29" s="228" t="s">
        <v>1777</v>
      </c>
      <c r="B29" s="252"/>
    </row>
    <row r="30" spans="1:2" ht="18" customHeight="1">
      <c r="A30" s="228" t="s">
        <v>1778</v>
      </c>
      <c r="B30" s="252"/>
    </row>
    <row r="31" spans="1:2" ht="18" customHeight="1">
      <c r="A31" s="228" t="s">
        <v>1779</v>
      </c>
      <c r="B31" s="252"/>
    </row>
    <row r="32" spans="1:2" ht="18" customHeight="1">
      <c r="A32" s="228" t="s">
        <v>1844</v>
      </c>
      <c r="B32" s="252"/>
    </row>
    <row r="33" spans="1:2" ht="18" customHeight="1">
      <c r="A33" s="228" t="s">
        <v>1780</v>
      </c>
      <c r="B33" s="252"/>
    </row>
    <row r="34" spans="1:2" ht="18" customHeight="1">
      <c r="A34" s="228" t="s">
        <v>1845</v>
      </c>
      <c r="B34" s="252"/>
    </row>
    <row r="35" spans="1:2" ht="18" customHeight="1">
      <c r="A35" s="228" t="s">
        <v>1781</v>
      </c>
      <c r="B35" s="252"/>
    </row>
    <row r="36" spans="1:2" ht="18" customHeight="1">
      <c r="A36" s="228" t="s">
        <v>1782</v>
      </c>
      <c r="B36" s="252"/>
    </row>
    <row r="37" spans="1:2" ht="18" customHeight="1">
      <c r="A37" s="228" t="s">
        <v>1783</v>
      </c>
      <c r="B37" s="252"/>
    </row>
    <row r="38" spans="1:2" ht="18" customHeight="1">
      <c r="A38" s="228" t="s">
        <v>1784</v>
      </c>
      <c r="B38" s="252"/>
    </row>
    <row r="39" spans="1:2" ht="18" customHeight="1">
      <c r="A39" s="228" t="s">
        <v>1785</v>
      </c>
      <c r="B39" s="252"/>
    </row>
    <row r="40" spans="1:2" ht="18" customHeight="1">
      <c r="A40" s="228" t="s">
        <v>1786</v>
      </c>
      <c r="B40" s="252"/>
    </row>
    <row r="41" spans="1:2" ht="18" customHeight="1">
      <c r="A41" s="228" t="s">
        <v>1787</v>
      </c>
      <c r="B41" s="252"/>
    </row>
    <row r="42" spans="1:2" ht="18" customHeight="1">
      <c r="A42" s="228" t="s">
        <v>1846</v>
      </c>
      <c r="B42" s="252"/>
    </row>
    <row r="43" spans="1:2" ht="18" customHeight="1">
      <c r="A43" s="228" t="s">
        <v>1788</v>
      </c>
      <c r="B43" s="252"/>
    </row>
    <row r="44" spans="1:2" ht="18" customHeight="1">
      <c r="A44" s="228" t="s">
        <v>1789</v>
      </c>
      <c r="B44" s="252"/>
    </row>
    <row r="45" spans="1:2" ht="16.5" customHeight="1">
      <c r="A45" s="228" t="s">
        <v>1843</v>
      </c>
      <c r="B45" s="291"/>
    </row>
    <row r="46" spans="1:2" ht="18" customHeight="1">
      <c r="A46" s="230" t="s">
        <v>1790</v>
      </c>
      <c r="B46" s="252"/>
    </row>
    <row r="47" spans="1:2" ht="19.5" customHeight="1">
      <c r="A47" s="258" t="s">
        <v>1795</v>
      </c>
      <c r="B47" s="250">
        <f>SUM(B4+B11+B25)</f>
        <v>44114</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B31"/>
  <sheetViews>
    <sheetView zoomScale="60" zoomScaleNormal="60" zoomScalePageLayoutView="0" workbookViewId="0" topLeftCell="A1">
      <selection activeCell="H19" sqref="H19"/>
    </sheetView>
  </sheetViews>
  <sheetFormatPr defaultColWidth="57.8515625" defaultRowHeight="15"/>
  <cols>
    <col min="1" max="1" width="58.421875" style="402" customWidth="1"/>
    <col min="2" max="2" width="40.421875" style="402" customWidth="1"/>
    <col min="3" max="255" width="9.00390625" style="402" customWidth="1"/>
    <col min="256" max="16384" width="57.8515625" style="402" customWidth="1"/>
  </cols>
  <sheetData>
    <row r="1" spans="1:2" ht="37.5" customHeight="1">
      <c r="A1" s="401" t="s">
        <v>1917</v>
      </c>
      <c r="B1" s="401"/>
    </row>
    <row r="2" ht="14.25">
      <c r="B2" s="403" t="s">
        <v>1166</v>
      </c>
    </row>
    <row r="3" spans="1:2" ht="28.5" customHeight="1">
      <c r="A3" s="404" t="s">
        <v>1890</v>
      </c>
      <c r="B3" s="405" t="s">
        <v>1891</v>
      </c>
    </row>
    <row r="4" spans="1:2" ht="28.5" customHeight="1">
      <c r="A4" s="404" t="s">
        <v>1892</v>
      </c>
      <c r="B4" s="406"/>
    </row>
    <row r="5" spans="1:2" ht="28.5" customHeight="1">
      <c r="A5" s="407" t="s">
        <v>1893</v>
      </c>
      <c r="B5" s="408"/>
    </row>
    <row r="6" spans="1:2" ht="28.5" customHeight="1">
      <c r="A6" s="409" t="s">
        <v>1894</v>
      </c>
      <c r="B6" s="408"/>
    </row>
    <row r="7" spans="1:2" ht="28.5" customHeight="1">
      <c r="A7" s="410" t="s">
        <v>1895</v>
      </c>
      <c r="B7" s="411"/>
    </row>
    <row r="8" spans="1:2" ht="28.5" customHeight="1">
      <c r="A8" s="412" t="s">
        <v>1896</v>
      </c>
      <c r="B8" s="411"/>
    </row>
    <row r="9" spans="1:2" ht="28.5" customHeight="1">
      <c r="A9" s="412" t="s">
        <v>1897</v>
      </c>
      <c r="B9" s="411"/>
    </row>
    <row r="10" spans="1:2" ht="28.5" customHeight="1">
      <c r="A10" s="409" t="s">
        <v>1898</v>
      </c>
      <c r="B10" s="408"/>
    </row>
    <row r="11" spans="1:2" ht="28.5" customHeight="1">
      <c r="A11" s="413" t="s">
        <v>1899</v>
      </c>
      <c r="B11" s="411"/>
    </row>
    <row r="12" spans="1:2" ht="28.5" customHeight="1">
      <c r="A12" s="414" t="s">
        <v>1900</v>
      </c>
      <c r="B12" s="411"/>
    </row>
    <row r="13" spans="1:2" ht="28.5" customHeight="1">
      <c r="A13" s="414" t="s">
        <v>1901</v>
      </c>
      <c r="B13" s="411"/>
    </row>
    <row r="14" spans="1:2" ht="28.5" customHeight="1">
      <c r="A14" s="414" t="s">
        <v>1902</v>
      </c>
      <c r="B14" s="411"/>
    </row>
    <row r="15" spans="1:2" ht="28.5" customHeight="1">
      <c r="A15" s="414" t="s">
        <v>1903</v>
      </c>
      <c r="B15" s="411"/>
    </row>
    <row r="16" spans="1:2" ht="28.5" customHeight="1">
      <c r="A16" s="415" t="s">
        <v>1904</v>
      </c>
      <c r="B16" s="411"/>
    </row>
    <row r="17" spans="1:2" ht="28.5" customHeight="1">
      <c r="A17" s="415" t="s">
        <v>1905</v>
      </c>
      <c r="B17" s="411"/>
    </row>
    <row r="18" spans="1:2" ht="28.5" customHeight="1">
      <c r="A18" s="415" t="s">
        <v>1906</v>
      </c>
      <c r="B18" s="411"/>
    </row>
    <row r="19" spans="1:2" ht="28.5" customHeight="1">
      <c r="A19" s="415" t="s">
        <v>1907</v>
      </c>
      <c r="B19" s="411"/>
    </row>
    <row r="20" spans="1:2" ht="28.5" customHeight="1">
      <c r="A20" s="415" t="s">
        <v>1908</v>
      </c>
      <c r="B20" s="411"/>
    </row>
    <row r="21" spans="1:2" ht="28.5" customHeight="1">
      <c r="A21" s="415" t="s">
        <v>1909</v>
      </c>
      <c r="B21" s="411"/>
    </row>
    <row r="22" spans="1:2" ht="28.5" customHeight="1">
      <c r="A22" s="415" t="s">
        <v>1910</v>
      </c>
      <c r="B22" s="411"/>
    </row>
    <row r="23" spans="1:2" ht="28.5" customHeight="1">
      <c r="A23" s="415" t="s">
        <v>1911</v>
      </c>
      <c r="B23" s="411"/>
    </row>
    <row r="24" spans="1:2" ht="28.5" customHeight="1">
      <c r="A24" s="415" t="s">
        <v>1897</v>
      </c>
      <c r="B24" s="411"/>
    </row>
    <row r="25" spans="1:2" ht="28.5" customHeight="1">
      <c r="A25" s="409" t="s">
        <v>1912</v>
      </c>
      <c r="B25" s="408"/>
    </row>
    <row r="26" spans="1:2" ht="28.5" customHeight="1">
      <c r="A26" s="416" t="s">
        <v>1913</v>
      </c>
      <c r="B26" s="411"/>
    </row>
    <row r="27" spans="1:2" ht="28.5" customHeight="1">
      <c r="A27" s="416" t="s">
        <v>1914</v>
      </c>
      <c r="B27" s="411"/>
    </row>
    <row r="28" spans="1:2" ht="28.5" customHeight="1">
      <c r="A28" s="416" t="s">
        <v>1915</v>
      </c>
      <c r="B28" s="411"/>
    </row>
    <row r="29" spans="1:2" ht="28.5" customHeight="1">
      <c r="A29" s="416" t="s">
        <v>1916</v>
      </c>
      <c r="B29" s="411"/>
    </row>
    <row r="30" spans="1:2" ht="28.5" customHeight="1">
      <c r="A30" s="416" t="s">
        <v>1897</v>
      </c>
      <c r="B30" s="411"/>
    </row>
    <row r="31" ht="14.25">
      <c r="A31" s="402" t="s">
        <v>1918</v>
      </c>
    </row>
  </sheetData>
  <sheetProtection/>
  <mergeCells count="1">
    <mergeCell ref="A1:B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sheetPr>
    <pageSetUpPr fitToPage="1"/>
  </sheetPr>
  <dimension ref="A1:B19"/>
  <sheetViews>
    <sheetView zoomScale="80" zoomScaleNormal="80" zoomScalePageLayoutView="0" workbookViewId="0" topLeftCell="A1">
      <selection activeCell="F11" sqref="F11"/>
    </sheetView>
  </sheetViews>
  <sheetFormatPr defaultColWidth="9.140625" defaultRowHeight="15"/>
  <cols>
    <col min="1" max="1" width="46.140625" style="417" customWidth="1"/>
    <col min="2" max="2" width="39.140625" style="417" customWidth="1"/>
    <col min="3" max="16384" width="9.00390625" style="417" customWidth="1"/>
  </cols>
  <sheetData>
    <row r="1" spans="1:2" ht="25.5">
      <c r="A1" s="401" t="s">
        <v>1925</v>
      </c>
      <c r="B1" s="401"/>
    </row>
    <row r="2" spans="1:2" ht="16.5" customHeight="1">
      <c r="A2" s="418"/>
      <c r="B2" s="418"/>
    </row>
    <row r="3" ht="25.5" customHeight="1">
      <c r="B3" s="419" t="s">
        <v>1919</v>
      </c>
    </row>
    <row r="4" spans="1:2" s="421" customFormat="1" ht="42" customHeight="1">
      <c r="A4" s="420" t="s">
        <v>1920</v>
      </c>
      <c r="B4" s="420" t="s">
        <v>1921</v>
      </c>
    </row>
    <row r="5" spans="1:2" ht="42" customHeight="1">
      <c r="A5" s="422" t="s">
        <v>1922</v>
      </c>
      <c r="B5" s="423"/>
    </row>
    <row r="6" spans="1:2" ht="42" customHeight="1">
      <c r="A6" s="422" t="s">
        <v>1922</v>
      </c>
      <c r="B6" s="423"/>
    </row>
    <row r="7" spans="1:2" ht="42" customHeight="1">
      <c r="A7" s="422" t="s">
        <v>1922</v>
      </c>
      <c r="B7" s="423"/>
    </row>
    <row r="8" spans="1:2" ht="42" customHeight="1">
      <c r="A8" s="422" t="s">
        <v>1922</v>
      </c>
      <c r="B8" s="423"/>
    </row>
    <row r="9" spans="1:2" ht="42" customHeight="1">
      <c r="A9" s="422" t="s">
        <v>1922</v>
      </c>
      <c r="B9" s="423"/>
    </row>
    <row r="10" spans="1:2" ht="42" customHeight="1">
      <c r="A10" s="422" t="s">
        <v>1922</v>
      </c>
      <c r="B10" s="423"/>
    </row>
    <row r="11" spans="1:2" ht="42" customHeight="1">
      <c r="A11" s="422" t="s">
        <v>1922</v>
      </c>
      <c r="B11" s="423"/>
    </row>
    <row r="12" spans="1:2" ht="42" customHeight="1">
      <c r="A12" s="422" t="s">
        <v>1922</v>
      </c>
      <c r="B12" s="423"/>
    </row>
    <row r="13" spans="1:2" ht="42" customHeight="1">
      <c r="A13" s="422" t="s">
        <v>1922</v>
      </c>
      <c r="B13" s="423"/>
    </row>
    <row r="14" spans="1:2" ht="42" customHeight="1">
      <c r="A14" s="422" t="s">
        <v>1922</v>
      </c>
      <c r="B14" s="423"/>
    </row>
    <row r="15" spans="1:2" ht="42" customHeight="1">
      <c r="A15" s="422" t="s">
        <v>1922</v>
      </c>
      <c r="B15" s="423"/>
    </row>
    <row r="16" spans="1:2" ht="42" customHeight="1">
      <c r="A16" s="422" t="s">
        <v>1922</v>
      </c>
      <c r="B16" s="423"/>
    </row>
    <row r="17" spans="1:2" ht="42" customHeight="1">
      <c r="A17" s="422" t="s">
        <v>1923</v>
      </c>
      <c r="B17" s="423"/>
    </row>
    <row r="18" spans="1:2" ht="42" customHeight="1">
      <c r="A18" s="422" t="s">
        <v>1924</v>
      </c>
      <c r="B18" s="423"/>
    </row>
    <row r="19" ht="13.5">
      <c r="A19" s="424" t="s">
        <v>1926</v>
      </c>
    </row>
  </sheetData>
  <sheetProtection/>
  <mergeCells count="1">
    <mergeCell ref="A1:B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D26"/>
  <sheetViews>
    <sheetView zoomScale="60" zoomScaleNormal="60" zoomScalePageLayoutView="0" workbookViewId="0" topLeftCell="C1">
      <selection activeCell="M16" sqref="M16"/>
    </sheetView>
  </sheetViews>
  <sheetFormatPr defaultColWidth="0" defaultRowHeight="15"/>
  <cols>
    <col min="1" max="1" width="0" style="438" hidden="1" customWidth="1"/>
    <col min="2" max="2" width="4.8515625" style="439" hidden="1" customWidth="1"/>
    <col min="3" max="3" width="51.140625" style="440" customWidth="1"/>
    <col min="4" max="4" width="50.421875" style="441" customWidth="1"/>
    <col min="5" max="254" width="9.00390625" style="440" customWidth="1"/>
    <col min="255" max="16384" width="0" style="440" hidden="1" customWidth="1"/>
  </cols>
  <sheetData>
    <row r="1" spans="1:4" s="427" customFormat="1" ht="37.5" customHeight="1">
      <c r="A1" s="425"/>
      <c r="B1" s="426" t="s">
        <v>1952</v>
      </c>
      <c r="C1" s="426"/>
      <c r="D1" s="426"/>
    </row>
    <row r="2" spans="1:4" s="427" customFormat="1" ht="28.5" customHeight="1">
      <c r="A2" s="425"/>
      <c r="B2" s="428"/>
      <c r="C2" s="428"/>
      <c r="D2" s="429" t="s">
        <v>1927</v>
      </c>
    </row>
    <row r="3" spans="1:4" s="433" customFormat="1" ht="33.75" customHeight="1">
      <c r="A3" s="430"/>
      <c r="B3" s="431"/>
      <c r="C3" s="432" t="s">
        <v>1928</v>
      </c>
      <c r="D3" s="432" t="s">
        <v>1929</v>
      </c>
    </row>
    <row r="4" spans="1:4" s="433" customFormat="1" ht="33.75" customHeight="1">
      <c r="A4" s="430"/>
      <c r="B4" s="431"/>
      <c r="C4" s="434" t="s">
        <v>1930</v>
      </c>
      <c r="D4" s="435"/>
    </row>
    <row r="5" spans="1:4" s="433" customFormat="1" ht="33.75" customHeight="1">
      <c r="A5" s="430"/>
      <c r="B5" s="431"/>
      <c r="C5" s="436" t="s">
        <v>1931</v>
      </c>
      <c r="D5" s="435"/>
    </row>
    <row r="6" spans="1:4" s="433" customFormat="1" ht="33.75" customHeight="1">
      <c r="A6" s="430"/>
      <c r="B6" s="431"/>
      <c r="C6" s="436" t="s">
        <v>1932</v>
      </c>
      <c r="D6" s="435"/>
    </row>
    <row r="7" spans="1:4" s="433" customFormat="1" ht="33.75" customHeight="1">
      <c r="A7" s="430"/>
      <c r="B7" s="431"/>
      <c r="C7" s="436" t="s">
        <v>1933</v>
      </c>
      <c r="D7" s="435"/>
    </row>
    <row r="8" spans="1:4" s="433" customFormat="1" ht="33.75" customHeight="1">
      <c r="A8" s="430"/>
      <c r="B8" s="431"/>
      <c r="C8" s="436" t="s">
        <v>1934</v>
      </c>
      <c r="D8" s="435"/>
    </row>
    <row r="9" spans="1:4" s="433" customFormat="1" ht="33.75" customHeight="1">
      <c r="A9" s="430"/>
      <c r="B9" s="431"/>
      <c r="C9" s="436" t="s">
        <v>1935</v>
      </c>
      <c r="D9" s="435"/>
    </row>
    <row r="10" spans="1:4" s="433" customFormat="1" ht="33.75" customHeight="1">
      <c r="A10" s="430"/>
      <c r="B10" s="431"/>
      <c r="C10" s="436" t="s">
        <v>1936</v>
      </c>
      <c r="D10" s="435"/>
    </row>
    <row r="11" spans="1:4" s="433" customFormat="1" ht="33.75" customHeight="1">
      <c r="A11" s="430"/>
      <c r="B11" s="431"/>
      <c r="C11" s="436" t="s">
        <v>1937</v>
      </c>
      <c r="D11" s="435"/>
    </row>
    <row r="12" spans="1:4" s="433" customFormat="1" ht="33.75" customHeight="1">
      <c r="A12" s="430"/>
      <c r="B12" s="431"/>
      <c r="C12" s="436" t="s">
        <v>1938</v>
      </c>
      <c r="D12" s="435"/>
    </row>
    <row r="13" spans="1:4" s="433" customFormat="1" ht="33.75" customHeight="1">
      <c r="A13" s="430"/>
      <c r="B13" s="431"/>
      <c r="C13" s="436" t="s">
        <v>1939</v>
      </c>
      <c r="D13" s="435"/>
    </row>
    <row r="14" spans="1:4" s="433" customFormat="1" ht="33.75" customHeight="1">
      <c r="A14" s="430"/>
      <c r="B14" s="431"/>
      <c r="C14" s="436" t="s">
        <v>1940</v>
      </c>
      <c r="D14" s="435"/>
    </row>
    <row r="15" spans="1:4" s="433" customFormat="1" ht="33.75" customHeight="1">
      <c r="A15" s="430"/>
      <c r="B15" s="431"/>
      <c r="C15" s="436" t="s">
        <v>1941</v>
      </c>
      <c r="D15" s="435"/>
    </row>
    <row r="16" spans="1:4" s="433" customFormat="1" ht="33.75" customHeight="1">
      <c r="A16" s="430"/>
      <c r="B16" s="431"/>
      <c r="C16" s="436" t="s">
        <v>1942</v>
      </c>
      <c r="D16" s="435"/>
    </row>
    <row r="17" spans="1:4" s="433" customFormat="1" ht="33.75" customHeight="1">
      <c r="A17" s="430"/>
      <c r="B17" s="431"/>
      <c r="C17" s="436" t="s">
        <v>1943</v>
      </c>
      <c r="D17" s="435"/>
    </row>
    <row r="18" spans="1:4" s="433" customFormat="1" ht="33.75" customHeight="1">
      <c r="A18" s="430"/>
      <c r="B18" s="431"/>
      <c r="C18" s="436" t="s">
        <v>1944</v>
      </c>
      <c r="D18" s="435"/>
    </row>
    <row r="19" spans="1:4" s="433" customFormat="1" ht="33.75" customHeight="1">
      <c r="A19" s="430"/>
      <c r="B19" s="431"/>
      <c r="C19" s="436" t="s">
        <v>1945</v>
      </c>
      <c r="D19" s="435"/>
    </row>
    <row r="20" spans="1:4" s="433" customFormat="1" ht="33.75" customHeight="1">
      <c r="A20" s="430"/>
      <c r="B20" s="431"/>
      <c r="C20" s="437" t="s">
        <v>1946</v>
      </c>
      <c r="D20" s="435"/>
    </row>
    <row r="21" spans="1:4" s="433" customFormat="1" ht="33.75" customHeight="1">
      <c r="A21" s="430"/>
      <c r="B21" s="431"/>
      <c r="C21" s="436" t="s">
        <v>1947</v>
      </c>
      <c r="D21" s="435"/>
    </row>
    <row r="22" spans="1:4" s="433" customFormat="1" ht="33.75" customHeight="1">
      <c r="A22" s="430"/>
      <c r="B22" s="431"/>
      <c r="C22" s="436" t="s">
        <v>1948</v>
      </c>
      <c r="D22" s="435"/>
    </row>
    <row r="23" spans="1:4" s="433" customFormat="1" ht="33.75" customHeight="1">
      <c r="A23" s="430"/>
      <c r="B23" s="431"/>
      <c r="C23" s="436" t="s">
        <v>1949</v>
      </c>
      <c r="D23" s="435"/>
    </row>
    <row r="24" spans="1:4" s="433" customFormat="1" ht="33.75" customHeight="1">
      <c r="A24" s="430"/>
      <c r="B24" s="431"/>
      <c r="C24" s="436" t="s">
        <v>1950</v>
      </c>
      <c r="D24" s="435"/>
    </row>
    <row r="25" spans="1:4" s="433" customFormat="1" ht="33.75" customHeight="1">
      <c r="A25" s="430"/>
      <c r="B25" s="431"/>
      <c r="C25" s="436" t="s">
        <v>1951</v>
      </c>
      <c r="D25" s="435"/>
    </row>
    <row r="26" ht="14.25">
      <c r="C26" s="440" t="s">
        <v>1926</v>
      </c>
    </row>
  </sheetData>
  <sheetProtection/>
  <mergeCells count="2">
    <mergeCell ref="B1:D1"/>
    <mergeCell ref="B2:C2"/>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sheetPr>
    <tabColor rgb="FF00B0F0"/>
  </sheetPr>
  <dimension ref="A1:C31"/>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E16" sqref="E16"/>
    </sheetView>
  </sheetViews>
  <sheetFormatPr defaultColWidth="9.140625" defaultRowHeight="15"/>
  <cols>
    <col min="1" max="1" width="40.421875" style="119" customWidth="1"/>
    <col min="2" max="2" width="15.57421875" style="357" customWidth="1"/>
    <col min="3" max="3" width="18.421875" style="357" customWidth="1"/>
    <col min="4" max="16384" width="9.00390625" style="119" customWidth="1"/>
  </cols>
  <sheetData>
    <row r="1" spans="1:3" ht="23.25" customHeight="1">
      <c r="A1" s="396" t="s">
        <v>1885</v>
      </c>
      <c r="B1" s="396"/>
      <c r="C1" s="396"/>
    </row>
    <row r="2" ht="13.5" customHeight="1">
      <c r="C2" s="358" t="s">
        <v>1608</v>
      </c>
    </row>
    <row r="3" spans="1:3" s="133" customFormat="1" ht="21" customHeight="1">
      <c r="A3" s="121" t="s">
        <v>1536</v>
      </c>
      <c r="B3" s="359" t="s">
        <v>1532</v>
      </c>
      <c r="C3" s="359" t="s">
        <v>1533</v>
      </c>
    </row>
    <row r="4" spans="1:3" s="133" customFormat="1" ht="21" customHeight="1">
      <c r="A4" s="149" t="s">
        <v>1303</v>
      </c>
      <c r="B4" s="360"/>
      <c r="C4" s="360"/>
    </row>
    <row r="5" spans="1:3" s="133" customFormat="1" ht="21" customHeight="1">
      <c r="A5" s="149" t="s">
        <v>1304</v>
      </c>
      <c r="B5" s="360"/>
      <c r="C5" s="360"/>
    </row>
    <row r="6" spans="1:3" s="133" customFormat="1" ht="21" customHeight="1">
      <c r="A6" s="149" t="s">
        <v>1305</v>
      </c>
      <c r="B6" s="360"/>
      <c r="C6" s="360"/>
    </row>
    <row r="7" spans="1:3" s="133" customFormat="1" ht="21" customHeight="1">
      <c r="A7" s="149" t="s">
        <v>1306</v>
      </c>
      <c r="B7" s="360"/>
      <c r="C7" s="360"/>
    </row>
    <row r="8" spans="1:3" s="133" customFormat="1" ht="21" customHeight="1">
      <c r="A8" s="149" t="s">
        <v>1307</v>
      </c>
      <c r="B8" s="360"/>
      <c r="C8" s="360"/>
    </row>
    <row r="9" spans="1:3" s="133" customFormat="1" ht="21" customHeight="1">
      <c r="A9" s="149" t="s">
        <v>1309</v>
      </c>
      <c r="B9" s="360"/>
      <c r="C9" s="360"/>
    </row>
    <row r="10" spans="1:3" s="133" customFormat="1" ht="21" customHeight="1">
      <c r="A10" s="149" t="s">
        <v>1310</v>
      </c>
      <c r="B10" s="360"/>
      <c r="C10" s="360"/>
    </row>
    <row r="11" spans="1:3" s="133" customFormat="1" ht="21" customHeight="1">
      <c r="A11" s="149" t="s">
        <v>1312</v>
      </c>
      <c r="B11" s="360"/>
      <c r="C11" s="360"/>
    </row>
    <row r="12" spans="1:3" s="133" customFormat="1" ht="21" customHeight="1">
      <c r="A12" s="149" t="s">
        <v>1313</v>
      </c>
      <c r="B12" s="360"/>
      <c r="C12" s="360"/>
    </row>
    <row r="13" spans="1:3" s="133" customFormat="1" ht="21" customHeight="1">
      <c r="A13" s="149" t="s">
        <v>1314</v>
      </c>
      <c r="B13" s="360">
        <v>19894</v>
      </c>
      <c r="C13" s="360">
        <v>39000</v>
      </c>
    </row>
    <row r="14" spans="1:3" s="133" customFormat="1" ht="21" customHeight="1">
      <c r="A14" s="149" t="s">
        <v>1315</v>
      </c>
      <c r="B14" s="360"/>
      <c r="C14" s="360"/>
    </row>
    <row r="15" spans="1:3" s="133" customFormat="1" ht="21" customHeight="1">
      <c r="A15" s="149" t="s">
        <v>509</v>
      </c>
      <c r="B15" s="360"/>
      <c r="C15" s="360"/>
    </row>
    <row r="16" spans="1:3" s="133" customFormat="1" ht="21" customHeight="1">
      <c r="A16" s="149" t="s">
        <v>1316</v>
      </c>
      <c r="B16" s="360"/>
      <c r="C16" s="360"/>
    </row>
    <row r="17" spans="1:3" s="133" customFormat="1" ht="21" customHeight="1">
      <c r="A17" s="149" t="s">
        <v>1317</v>
      </c>
      <c r="B17" s="360"/>
      <c r="C17" s="360"/>
    </row>
    <row r="18" spans="1:3" s="133" customFormat="1" ht="21" customHeight="1">
      <c r="A18" s="149" t="s">
        <v>1318</v>
      </c>
      <c r="B18" s="360"/>
      <c r="C18" s="360"/>
    </row>
    <row r="19" spans="1:3" s="133" customFormat="1" ht="21" customHeight="1">
      <c r="A19" s="149" t="s">
        <v>979</v>
      </c>
      <c r="B19" s="360"/>
      <c r="C19" s="360"/>
    </row>
    <row r="20" spans="1:3" s="133" customFormat="1" ht="21" customHeight="1">
      <c r="A20" s="149" t="s">
        <v>980</v>
      </c>
      <c r="B20" s="360"/>
      <c r="C20" s="360"/>
    </row>
    <row r="21" spans="1:3" s="133" customFormat="1" ht="21" customHeight="1">
      <c r="A21" s="149" t="s">
        <v>510</v>
      </c>
      <c r="B21" s="360"/>
      <c r="C21" s="360"/>
    </row>
    <row r="22" spans="1:3" s="133" customFormat="1" ht="21" customHeight="1">
      <c r="A22" s="149" t="s">
        <v>511</v>
      </c>
      <c r="B22" s="360"/>
      <c r="C22" s="360"/>
    </row>
    <row r="23" spans="1:3" s="133" customFormat="1" ht="21" customHeight="1">
      <c r="A23" s="149" t="s">
        <v>1319</v>
      </c>
      <c r="B23" s="360"/>
      <c r="C23" s="360"/>
    </row>
    <row r="24" spans="1:3" s="133" customFormat="1" ht="21" customHeight="1">
      <c r="A24" s="149" t="s">
        <v>1320</v>
      </c>
      <c r="B24" s="360"/>
      <c r="C24" s="360"/>
    </row>
    <row r="25" spans="1:3" s="133" customFormat="1" ht="21" customHeight="1">
      <c r="A25" s="149" t="s">
        <v>1321</v>
      </c>
      <c r="B25" s="360"/>
      <c r="C25" s="360"/>
    </row>
    <row r="26" spans="1:3" s="133" customFormat="1" ht="21" customHeight="1">
      <c r="A26" s="149" t="s">
        <v>1322</v>
      </c>
      <c r="B26" s="360"/>
      <c r="C26" s="360"/>
    </row>
    <row r="27" spans="1:3" s="133" customFormat="1" ht="21" customHeight="1">
      <c r="A27" s="149" t="s">
        <v>1323</v>
      </c>
      <c r="B27" s="360"/>
      <c r="C27" s="360"/>
    </row>
    <row r="28" spans="1:3" s="133" customFormat="1" ht="21" customHeight="1">
      <c r="A28" s="149" t="s">
        <v>1324</v>
      </c>
      <c r="B28" s="360"/>
      <c r="C28" s="360"/>
    </row>
    <row r="29" spans="1:3" s="133" customFormat="1" ht="21" customHeight="1">
      <c r="A29" s="149" t="s">
        <v>1325</v>
      </c>
      <c r="B29" s="360"/>
      <c r="C29" s="360"/>
    </row>
    <row r="30" spans="1:3" s="133" customFormat="1" ht="21" customHeight="1">
      <c r="A30" s="149" t="s">
        <v>981</v>
      </c>
      <c r="B30" s="361"/>
      <c r="C30" s="361"/>
    </row>
    <row r="31" spans="1:3" s="133" customFormat="1" ht="30" customHeight="1">
      <c r="A31" s="363" t="s">
        <v>1886</v>
      </c>
      <c r="B31" s="362">
        <f>SUM(B4:B30)</f>
        <v>19894</v>
      </c>
      <c r="C31" s="362">
        <f>SUM(C4:C30)</f>
        <v>39000</v>
      </c>
    </row>
  </sheetData>
  <sheetProtection/>
  <mergeCells count="1">
    <mergeCell ref="A1:C1"/>
  </mergeCells>
  <printOptions horizontalCentered="1"/>
  <pageMargins left="0.7086614173228347" right="0.7086614173228347" top="0.8267716535433072" bottom="0.66" header="0.5905511811023623" footer="0.31496062992125984"/>
  <pageSetup horizontalDpi="600" verticalDpi="600" orientation="portrait" paperSize="9" r:id="rId1"/>
  <headerFooter>
    <oddFooter>&amp;C第 &amp;P 页，共 &amp;N 页</oddFooter>
  </headerFooter>
</worksheet>
</file>

<file path=xl/worksheets/sheet28.xml><?xml version="1.0" encoding="utf-8"?>
<worksheet xmlns="http://schemas.openxmlformats.org/spreadsheetml/2006/main" xmlns:r="http://schemas.openxmlformats.org/officeDocument/2006/relationships">
  <sheetPr>
    <tabColor rgb="FF00B0F0"/>
  </sheetPr>
  <dimension ref="A1:B253"/>
  <sheetViews>
    <sheetView showZeros="0" zoomScalePageLayoutView="0" workbookViewId="0" topLeftCell="A1">
      <pane xSplit="1" ySplit="3" topLeftCell="B246" activePane="bottomRight" state="frozen"/>
      <selection pane="topLeft" activeCell="A1" sqref="A1"/>
      <selection pane="topRight" activeCell="B1" sqref="B1"/>
      <selection pane="bottomLeft" activeCell="A4" sqref="A4"/>
      <selection pane="bottomRight" activeCell="D261" sqref="D261"/>
    </sheetView>
  </sheetViews>
  <sheetFormatPr defaultColWidth="9.140625" defaultRowHeight="17.25" customHeight="1"/>
  <cols>
    <col min="1" max="1" width="58.7109375" style="119" customWidth="1"/>
    <col min="2" max="2" width="17.28125" style="119" customWidth="1"/>
    <col min="3" max="16384" width="9.00390625" style="119" customWidth="1"/>
  </cols>
  <sheetData>
    <row r="1" spans="1:2" ht="17.25" customHeight="1">
      <c r="A1" s="381" t="s">
        <v>1887</v>
      </c>
      <c r="B1" s="382"/>
    </row>
    <row r="2" ht="17.25" customHeight="1">
      <c r="B2" s="356" t="s">
        <v>1683</v>
      </c>
    </row>
    <row r="3" spans="1:2" s="122" customFormat="1" ht="17.25" customHeight="1">
      <c r="A3" s="121" t="s">
        <v>1684</v>
      </c>
      <c r="B3" s="121" t="s">
        <v>1685</v>
      </c>
    </row>
    <row r="4" spans="1:2" s="122" customFormat="1" ht="17.25" customHeight="1">
      <c r="A4" s="151" t="s">
        <v>1035</v>
      </c>
      <c r="B4" s="126"/>
    </row>
    <row r="5" spans="1:2" s="122" customFormat="1" ht="17.25" customHeight="1">
      <c r="A5" s="157" t="s">
        <v>89</v>
      </c>
      <c r="B5" s="126"/>
    </row>
    <row r="6" spans="1:2" s="122" customFormat="1" ht="17.25" customHeight="1">
      <c r="A6" s="157" t="s">
        <v>90</v>
      </c>
      <c r="B6" s="126"/>
    </row>
    <row r="7" spans="1:2" s="122" customFormat="1" ht="17.25" customHeight="1">
      <c r="A7" s="157" t="s">
        <v>91</v>
      </c>
      <c r="B7" s="126"/>
    </row>
    <row r="8" spans="1:2" s="122" customFormat="1" ht="17.25" customHeight="1">
      <c r="A8" s="157" t="s">
        <v>92</v>
      </c>
      <c r="B8" s="126"/>
    </row>
    <row r="9" spans="1:2" s="122" customFormat="1" ht="17.25" customHeight="1">
      <c r="A9" s="157" t="s">
        <v>93</v>
      </c>
      <c r="B9" s="126"/>
    </row>
    <row r="10" spans="1:2" s="122" customFormat="1" ht="17.25" customHeight="1">
      <c r="A10" s="157" t="s">
        <v>94</v>
      </c>
      <c r="B10" s="126"/>
    </row>
    <row r="11" spans="1:2" s="122" customFormat="1" ht="17.25" customHeight="1">
      <c r="A11" s="157" t="s">
        <v>95</v>
      </c>
      <c r="B11" s="126"/>
    </row>
    <row r="12" spans="1:2" s="122" customFormat="1" ht="17.25" customHeight="1">
      <c r="A12" s="151" t="s">
        <v>1378</v>
      </c>
      <c r="B12" s="126"/>
    </row>
    <row r="13" spans="1:2" s="122" customFormat="1" ht="17.25" customHeight="1">
      <c r="A13" s="157" t="s">
        <v>1488</v>
      </c>
      <c r="B13" s="126"/>
    </row>
    <row r="14" spans="1:2" s="122" customFormat="1" ht="17.25" customHeight="1">
      <c r="A14" s="157" t="s">
        <v>1108</v>
      </c>
      <c r="B14" s="126"/>
    </row>
    <row r="15" spans="1:2" s="122" customFormat="1" ht="17.25" customHeight="1">
      <c r="A15" s="157" t="s">
        <v>1489</v>
      </c>
      <c r="B15" s="126"/>
    </row>
    <row r="16" spans="1:2" s="122" customFormat="1" ht="17.25" customHeight="1">
      <c r="A16" s="157" t="s">
        <v>1490</v>
      </c>
      <c r="B16" s="124"/>
    </row>
    <row r="17" spans="1:2" s="122" customFormat="1" ht="17.25" customHeight="1">
      <c r="A17" s="157" t="s">
        <v>1073</v>
      </c>
      <c r="B17" s="126"/>
    </row>
    <row r="18" spans="1:2" s="122" customFormat="1" ht="17.25" customHeight="1">
      <c r="A18" s="157" t="s">
        <v>1686</v>
      </c>
      <c r="B18" s="126"/>
    </row>
    <row r="19" spans="1:2" s="122" customFormat="1" ht="17.25" customHeight="1">
      <c r="A19" s="157" t="s">
        <v>161</v>
      </c>
      <c r="B19" s="124"/>
    </row>
    <row r="20" spans="1:2" s="122" customFormat="1" ht="17.25" customHeight="1">
      <c r="A20" s="157" t="s">
        <v>162</v>
      </c>
      <c r="B20" s="126"/>
    </row>
    <row r="21" spans="1:2" s="122" customFormat="1" ht="17.25" customHeight="1">
      <c r="A21" s="157" t="s">
        <v>163</v>
      </c>
      <c r="B21" s="126"/>
    </row>
    <row r="22" spans="1:2" s="122" customFormat="1" ht="17.25" customHeight="1">
      <c r="A22" s="157" t="s">
        <v>164</v>
      </c>
      <c r="B22" s="126"/>
    </row>
    <row r="23" spans="1:2" s="122" customFormat="1" ht="17.25" customHeight="1">
      <c r="A23" s="157" t="s">
        <v>165</v>
      </c>
      <c r="B23" s="126"/>
    </row>
    <row r="24" spans="1:2" s="122" customFormat="1" ht="17.25" customHeight="1">
      <c r="A24" s="157" t="s">
        <v>1491</v>
      </c>
      <c r="B24" s="126"/>
    </row>
    <row r="25" spans="1:2" s="122" customFormat="1" ht="17.25" customHeight="1">
      <c r="A25" s="157" t="s">
        <v>1109</v>
      </c>
      <c r="B25" s="126"/>
    </row>
    <row r="26" spans="1:2" s="122" customFormat="1" ht="17.25" customHeight="1">
      <c r="A26" s="157" t="s">
        <v>1492</v>
      </c>
      <c r="B26" s="126"/>
    </row>
    <row r="27" spans="1:2" s="122" customFormat="1" ht="17.25" customHeight="1">
      <c r="A27" s="151" t="s">
        <v>1036</v>
      </c>
      <c r="B27" s="126"/>
    </row>
    <row r="28" spans="1:2" s="122" customFormat="1" ht="17.25" customHeight="1">
      <c r="A28" s="157" t="s">
        <v>1110</v>
      </c>
      <c r="B28" s="126"/>
    </row>
    <row r="29" spans="1:2" s="122" customFormat="1" ht="17.25" customHeight="1">
      <c r="A29" s="157" t="s">
        <v>1111</v>
      </c>
      <c r="B29" s="126"/>
    </row>
    <row r="30" spans="1:2" s="122" customFormat="1" ht="17.25" customHeight="1">
      <c r="A30" s="157" t="s">
        <v>1069</v>
      </c>
      <c r="B30" s="126"/>
    </row>
    <row r="31" spans="1:2" s="122" customFormat="1" ht="17.25" customHeight="1">
      <c r="A31" s="157" t="s">
        <v>1112</v>
      </c>
      <c r="B31" s="126"/>
    </row>
    <row r="32" spans="1:2" s="122" customFormat="1" ht="17.25" customHeight="1">
      <c r="A32" s="157" t="s">
        <v>1493</v>
      </c>
      <c r="B32" s="126"/>
    </row>
    <row r="33" spans="1:2" s="122" customFormat="1" ht="17.25" customHeight="1">
      <c r="A33" s="157" t="s">
        <v>1111</v>
      </c>
      <c r="B33" s="126"/>
    </row>
    <row r="34" spans="1:2" s="122" customFormat="1" ht="17.25" customHeight="1">
      <c r="A34" s="157" t="s">
        <v>1069</v>
      </c>
      <c r="B34" s="126"/>
    </row>
    <row r="35" spans="1:2" s="122" customFormat="1" ht="17.25" customHeight="1">
      <c r="A35" s="157" t="s">
        <v>1113</v>
      </c>
      <c r="B35" s="126"/>
    </row>
    <row r="36" spans="1:2" s="122" customFormat="1" ht="17.25" customHeight="1">
      <c r="A36" s="157" t="s">
        <v>1494</v>
      </c>
      <c r="B36" s="126"/>
    </row>
    <row r="37" spans="1:2" s="122" customFormat="1" ht="17.25" customHeight="1">
      <c r="A37" s="157" t="s">
        <v>1069</v>
      </c>
      <c r="B37" s="126"/>
    </row>
    <row r="38" spans="1:2" s="122" customFormat="1" ht="17.25" customHeight="1">
      <c r="A38" s="157" t="s">
        <v>1495</v>
      </c>
      <c r="B38" s="126"/>
    </row>
    <row r="39" spans="1:2" s="122" customFormat="1" ht="17.25" customHeight="1">
      <c r="A39" s="151" t="s">
        <v>1037</v>
      </c>
      <c r="B39" s="126"/>
    </row>
    <row r="40" spans="1:2" s="122" customFormat="1" ht="17.25" customHeight="1">
      <c r="A40" s="157" t="s">
        <v>96</v>
      </c>
      <c r="B40" s="126"/>
    </row>
    <row r="41" spans="1:2" s="122" customFormat="1" ht="17.25" customHeight="1">
      <c r="A41" s="157" t="s">
        <v>97</v>
      </c>
      <c r="B41" s="126"/>
    </row>
    <row r="42" spans="1:2" s="122" customFormat="1" ht="17.25" customHeight="1">
      <c r="A42" s="157" t="s">
        <v>98</v>
      </c>
      <c r="B42" s="126"/>
    </row>
    <row r="43" spans="1:2" s="122" customFormat="1" ht="17.25" customHeight="1">
      <c r="A43" s="157" t="s">
        <v>99</v>
      </c>
      <c r="B43" s="126"/>
    </row>
    <row r="44" spans="1:2" s="122" customFormat="1" ht="17.25" customHeight="1">
      <c r="A44" s="157" t="s">
        <v>100</v>
      </c>
      <c r="B44" s="126"/>
    </row>
    <row r="45" spans="1:2" s="122" customFormat="1" ht="17.25" customHeight="1">
      <c r="A45" s="157" t="s">
        <v>101</v>
      </c>
      <c r="B45" s="126"/>
    </row>
    <row r="46" spans="1:2" s="122" customFormat="1" ht="17.25" customHeight="1">
      <c r="A46" s="157" t="s">
        <v>102</v>
      </c>
      <c r="B46" s="126"/>
    </row>
    <row r="47" spans="1:2" s="122" customFormat="1" ht="17.25" customHeight="1">
      <c r="A47" s="157" t="s">
        <v>103</v>
      </c>
      <c r="B47" s="126"/>
    </row>
    <row r="48" spans="1:2" s="122" customFormat="1" ht="17.25" customHeight="1">
      <c r="A48" s="157" t="s">
        <v>104</v>
      </c>
      <c r="B48" s="126"/>
    </row>
    <row r="49" spans="1:2" s="122" customFormat="1" ht="17.25" customHeight="1">
      <c r="A49" s="157" t="s">
        <v>105</v>
      </c>
      <c r="B49" s="126"/>
    </row>
    <row r="50" spans="1:2" s="122" customFormat="1" ht="17.25" customHeight="1">
      <c r="A50" s="151" t="s">
        <v>1038</v>
      </c>
      <c r="B50" s="364">
        <f>SUM(B51+B64+B68+B69+B75+B79+B83+B87+B93+B96)</f>
        <v>26568</v>
      </c>
    </row>
    <row r="51" spans="1:2" s="122" customFormat="1" ht="17.25" customHeight="1">
      <c r="A51" s="157" t="s">
        <v>1687</v>
      </c>
      <c r="B51" s="126">
        <f>SUM(B52:B63)</f>
        <v>26568</v>
      </c>
    </row>
    <row r="52" spans="1:2" s="122" customFormat="1" ht="17.25" customHeight="1">
      <c r="A52" s="157" t="s">
        <v>1051</v>
      </c>
      <c r="B52" s="126">
        <v>3000</v>
      </c>
    </row>
    <row r="53" spans="1:2" s="122" customFormat="1" ht="17.25" customHeight="1">
      <c r="A53" s="157" t="s">
        <v>1052</v>
      </c>
      <c r="B53" s="126">
        <v>23524</v>
      </c>
    </row>
    <row r="54" spans="1:2" s="122" customFormat="1" ht="17.25" customHeight="1">
      <c r="A54" s="157" t="s">
        <v>1053</v>
      </c>
      <c r="B54" s="126"/>
    </row>
    <row r="55" spans="1:2" s="122" customFormat="1" ht="17.25" customHeight="1">
      <c r="A55" s="157" t="s">
        <v>1054</v>
      </c>
      <c r="B55" s="126"/>
    </row>
    <row r="56" spans="1:2" s="122" customFormat="1" ht="17.25" customHeight="1">
      <c r="A56" s="157" t="s">
        <v>1055</v>
      </c>
      <c r="B56" s="126"/>
    </row>
    <row r="57" spans="1:2" s="122" customFormat="1" ht="17.25" customHeight="1">
      <c r="A57" s="157" t="s">
        <v>1056</v>
      </c>
      <c r="B57" s="126"/>
    </row>
    <row r="58" spans="1:2" s="122" customFormat="1" ht="17.25" customHeight="1">
      <c r="A58" s="157" t="s">
        <v>1049</v>
      </c>
      <c r="B58" s="126">
        <v>36</v>
      </c>
    </row>
    <row r="59" spans="1:2" s="122" customFormat="1" ht="17.25" customHeight="1">
      <c r="A59" s="157" t="s">
        <v>1057</v>
      </c>
      <c r="B59" s="126"/>
    </row>
    <row r="60" spans="1:2" s="122" customFormat="1" ht="17.25" customHeight="1">
      <c r="A60" s="157" t="s">
        <v>1058</v>
      </c>
      <c r="B60" s="126"/>
    </row>
    <row r="61" spans="1:2" s="122" customFormat="1" ht="17.25" customHeight="1">
      <c r="A61" s="157" t="s">
        <v>1050</v>
      </c>
      <c r="B61" s="126"/>
    </row>
    <row r="62" spans="1:2" s="122" customFormat="1" ht="17.25" customHeight="1">
      <c r="A62" s="157" t="s">
        <v>453</v>
      </c>
      <c r="B62" s="126">
        <v>8</v>
      </c>
    </row>
    <row r="63" spans="1:2" s="122" customFormat="1" ht="17.25" customHeight="1">
      <c r="A63" s="157" t="s">
        <v>1059</v>
      </c>
      <c r="B63" s="126"/>
    </row>
    <row r="64" spans="1:2" s="122" customFormat="1" ht="17.25" customHeight="1">
      <c r="A64" s="157" t="s">
        <v>1688</v>
      </c>
      <c r="B64" s="126"/>
    </row>
    <row r="65" spans="1:2" s="122" customFormat="1" ht="17.25" customHeight="1">
      <c r="A65" s="157" t="s">
        <v>1051</v>
      </c>
      <c r="B65" s="126"/>
    </row>
    <row r="66" spans="1:2" s="122" customFormat="1" ht="17.25" customHeight="1">
      <c r="A66" s="157" t="s">
        <v>1052</v>
      </c>
      <c r="B66" s="126"/>
    </row>
    <row r="67" spans="1:2" s="122" customFormat="1" ht="17.25" customHeight="1">
      <c r="A67" s="157" t="s">
        <v>1064</v>
      </c>
      <c r="B67" s="126"/>
    </row>
    <row r="68" spans="1:2" s="122" customFormat="1" ht="17.25" customHeight="1">
      <c r="A68" s="157" t="s">
        <v>1496</v>
      </c>
      <c r="B68" s="126"/>
    </row>
    <row r="69" spans="1:2" s="122" customFormat="1" ht="17.25" customHeight="1">
      <c r="A69" s="157" t="s">
        <v>1497</v>
      </c>
      <c r="B69" s="126"/>
    </row>
    <row r="70" spans="1:2" s="122" customFormat="1" ht="17.25" customHeight="1">
      <c r="A70" s="157" t="s">
        <v>1060</v>
      </c>
      <c r="B70" s="126"/>
    </row>
    <row r="71" spans="1:2" s="122" customFormat="1" ht="17.25" customHeight="1">
      <c r="A71" s="157" t="s">
        <v>1061</v>
      </c>
      <c r="B71" s="126"/>
    </row>
    <row r="72" spans="1:2" s="122" customFormat="1" ht="17.25" customHeight="1">
      <c r="A72" s="157" t="s">
        <v>1062</v>
      </c>
      <c r="B72" s="126"/>
    </row>
    <row r="73" spans="1:2" s="122" customFormat="1" ht="17.25" customHeight="1">
      <c r="A73" s="157" t="s">
        <v>1063</v>
      </c>
      <c r="B73" s="126"/>
    </row>
    <row r="74" spans="1:2" s="122" customFormat="1" ht="17.25" customHeight="1">
      <c r="A74" s="157" t="s">
        <v>1065</v>
      </c>
      <c r="B74" s="126"/>
    </row>
    <row r="75" spans="1:2" s="122" customFormat="1" ht="17.25" customHeight="1">
      <c r="A75" s="157" t="s">
        <v>1498</v>
      </c>
      <c r="B75" s="126"/>
    </row>
    <row r="76" spans="1:2" s="122" customFormat="1" ht="17.25" customHeight="1">
      <c r="A76" s="157" t="s">
        <v>1066</v>
      </c>
      <c r="B76" s="126"/>
    </row>
    <row r="77" spans="1:2" s="122" customFormat="1" ht="17.25" customHeight="1">
      <c r="A77" s="157" t="s">
        <v>1067</v>
      </c>
      <c r="B77" s="126"/>
    </row>
    <row r="78" spans="1:2" s="122" customFormat="1" ht="17.25" customHeight="1">
      <c r="A78" s="157" t="s">
        <v>1068</v>
      </c>
      <c r="B78" s="126"/>
    </row>
    <row r="79" spans="1:2" s="122" customFormat="1" ht="17.25" customHeight="1">
      <c r="A79" s="157" t="s">
        <v>1499</v>
      </c>
      <c r="B79" s="126"/>
    </row>
    <row r="80" spans="1:2" s="122" customFormat="1" ht="17.25" customHeight="1">
      <c r="A80" s="157" t="s">
        <v>1051</v>
      </c>
      <c r="B80" s="126"/>
    </row>
    <row r="81" spans="1:2" s="122" customFormat="1" ht="17.25" customHeight="1">
      <c r="A81" s="157" t="s">
        <v>1052</v>
      </c>
      <c r="B81" s="126"/>
    </row>
    <row r="82" spans="1:2" s="122" customFormat="1" ht="17.25" customHeight="1">
      <c r="A82" s="157" t="s">
        <v>1500</v>
      </c>
      <c r="B82" s="126"/>
    </row>
    <row r="83" spans="1:2" s="122" customFormat="1" ht="17.25" customHeight="1">
      <c r="A83" s="157" t="s">
        <v>1501</v>
      </c>
      <c r="B83" s="126"/>
    </row>
    <row r="84" spans="1:2" s="122" customFormat="1" ht="17.25" customHeight="1">
      <c r="A84" s="157" t="s">
        <v>1051</v>
      </c>
      <c r="B84" s="126"/>
    </row>
    <row r="85" spans="1:2" s="122" customFormat="1" ht="17.25" customHeight="1">
      <c r="A85" s="157" t="s">
        <v>1052</v>
      </c>
      <c r="B85" s="126"/>
    </row>
    <row r="86" spans="1:2" s="122" customFormat="1" ht="17.25" customHeight="1">
      <c r="A86" s="157" t="s">
        <v>1502</v>
      </c>
      <c r="B86" s="124"/>
    </row>
    <row r="87" spans="1:2" s="122" customFormat="1" ht="17.25" customHeight="1">
      <c r="A87" s="157" t="s">
        <v>1503</v>
      </c>
      <c r="B87" s="163"/>
    </row>
    <row r="88" spans="1:2" s="122" customFormat="1" ht="17.25" customHeight="1">
      <c r="A88" s="157" t="s">
        <v>1060</v>
      </c>
      <c r="B88" s="163"/>
    </row>
    <row r="89" spans="1:2" s="122" customFormat="1" ht="17.25" customHeight="1">
      <c r="A89" s="157" t="s">
        <v>1061</v>
      </c>
      <c r="B89" s="163"/>
    </row>
    <row r="90" spans="1:2" s="122" customFormat="1" ht="17.25" customHeight="1">
      <c r="A90" s="157" t="s">
        <v>1062</v>
      </c>
      <c r="B90" s="163"/>
    </row>
    <row r="91" spans="1:2" s="122" customFormat="1" ht="17.25" customHeight="1">
      <c r="A91" s="157" t="s">
        <v>1063</v>
      </c>
      <c r="B91" s="163"/>
    </row>
    <row r="92" spans="1:2" s="122" customFormat="1" ht="17.25" customHeight="1">
      <c r="A92" s="157" t="s">
        <v>1504</v>
      </c>
      <c r="B92" s="163"/>
    </row>
    <row r="93" spans="1:2" s="122" customFormat="1" ht="17.25" customHeight="1">
      <c r="A93" s="157" t="s">
        <v>1505</v>
      </c>
      <c r="B93" s="163"/>
    </row>
    <row r="94" spans="1:2" s="122" customFormat="1" ht="17.25" customHeight="1">
      <c r="A94" s="157" t="s">
        <v>1066</v>
      </c>
      <c r="B94" s="163"/>
    </row>
    <row r="95" spans="1:2" s="122" customFormat="1" ht="17.25" customHeight="1">
      <c r="A95" s="157" t="s">
        <v>1506</v>
      </c>
      <c r="B95" s="163"/>
    </row>
    <row r="96" spans="1:2" s="122" customFormat="1" ht="17.25" customHeight="1">
      <c r="A96" s="157" t="s">
        <v>1689</v>
      </c>
      <c r="B96" s="163"/>
    </row>
    <row r="97" spans="1:2" s="122" customFormat="1" ht="17.25" customHeight="1">
      <c r="A97" s="157" t="s">
        <v>1690</v>
      </c>
      <c r="B97" s="163"/>
    </row>
    <row r="98" spans="1:2" s="122" customFormat="1" ht="17.25" customHeight="1">
      <c r="A98" s="157" t="s">
        <v>1691</v>
      </c>
      <c r="B98" s="163"/>
    </row>
    <row r="99" spans="1:2" s="122" customFormat="1" ht="17.25" customHeight="1">
      <c r="A99" s="157" t="s">
        <v>1692</v>
      </c>
      <c r="B99" s="163"/>
    </row>
    <row r="100" spans="1:2" s="122" customFormat="1" ht="17.25" customHeight="1">
      <c r="A100" s="157" t="s">
        <v>1693</v>
      </c>
      <c r="B100" s="163"/>
    </row>
    <row r="101" spans="1:2" s="122" customFormat="1" ht="17.25" customHeight="1">
      <c r="A101" s="157" t="s">
        <v>1694</v>
      </c>
      <c r="B101" s="163"/>
    </row>
    <row r="102" spans="1:2" s="122" customFormat="1" ht="17.25" customHeight="1">
      <c r="A102" s="157" t="s">
        <v>1695</v>
      </c>
      <c r="B102" s="163"/>
    </row>
    <row r="103" spans="1:2" s="122" customFormat="1" ht="17.25" customHeight="1">
      <c r="A103" s="157" t="s">
        <v>1696</v>
      </c>
      <c r="B103" s="163"/>
    </row>
    <row r="104" spans="1:2" s="122" customFormat="1" ht="17.25" customHeight="1">
      <c r="A104" s="157" t="s">
        <v>1697</v>
      </c>
      <c r="B104" s="163"/>
    </row>
    <row r="105" spans="1:2" s="122" customFormat="1" ht="17.25" customHeight="1">
      <c r="A105" s="151" t="s">
        <v>1039</v>
      </c>
      <c r="B105" s="163"/>
    </row>
    <row r="106" spans="1:2" s="122" customFormat="1" ht="17.25" customHeight="1">
      <c r="A106" s="157" t="s">
        <v>1507</v>
      </c>
      <c r="B106" s="163"/>
    </row>
    <row r="107" spans="1:2" s="122" customFormat="1" ht="17.25" customHeight="1">
      <c r="A107" s="157" t="s">
        <v>1069</v>
      </c>
      <c r="B107" s="163"/>
    </row>
    <row r="108" spans="1:2" s="122" customFormat="1" ht="17.25" customHeight="1">
      <c r="A108" s="157" t="s">
        <v>1070</v>
      </c>
      <c r="B108" s="163"/>
    </row>
    <row r="109" spans="1:2" s="122" customFormat="1" ht="17.25" customHeight="1">
      <c r="A109" s="157" t="s">
        <v>1071</v>
      </c>
      <c r="B109" s="163"/>
    </row>
    <row r="110" spans="1:2" s="122" customFormat="1" ht="17.25" customHeight="1">
      <c r="A110" s="157" t="s">
        <v>1072</v>
      </c>
      <c r="B110" s="163"/>
    </row>
    <row r="111" spans="1:2" s="122" customFormat="1" ht="17.25" customHeight="1">
      <c r="A111" s="157" t="s">
        <v>106</v>
      </c>
      <c r="B111" s="163"/>
    </row>
    <row r="112" spans="1:2" s="122" customFormat="1" ht="17.25" customHeight="1">
      <c r="A112" s="157" t="s">
        <v>1069</v>
      </c>
      <c r="B112" s="163"/>
    </row>
    <row r="113" spans="1:2" s="122" customFormat="1" ht="17.25" customHeight="1">
      <c r="A113" s="157" t="s">
        <v>1070</v>
      </c>
      <c r="B113" s="163"/>
    </row>
    <row r="114" spans="1:2" s="122" customFormat="1" ht="17.25" customHeight="1">
      <c r="A114" s="157" t="s">
        <v>107</v>
      </c>
      <c r="B114" s="162"/>
    </row>
    <row r="115" spans="1:2" s="122" customFormat="1" ht="17.25" customHeight="1">
      <c r="A115" s="157" t="s">
        <v>108</v>
      </c>
      <c r="B115" s="163"/>
    </row>
    <row r="116" spans="1:2" s="122" customFormat="1" ht="17.25" customHeight="1">
      <c r="A116" s="157" t="s">
        <v>1508</v>
      </c>
      <c r="B116" s="163"/>
    </row>
    <row r="117" spans="1:2" s="122" customFormat="1" ht="17.25" customHeight="1">
      <c r="A117" s="157" t="s">
        <v>241</v>
      </c>
      <c r="B117" s="163"/>
    </row>
    <row r="118" spans="1:2" s="122" customFormat="1" ht="17.25" customHeight="1">
      <c r="A118" s="157" t="s">
        <v>1698</v>
      </c>
      <c r="B118" s="163"/>
    </row>
    <row r="119" spans="1:2" s="122" customFormat="1" ht="17.25" customHeight="1">
      <c r="A119" s="157" t="s">
        <v>110</v>
      </c>
      <c r="B119" s="163"/>
    </row>
    <row r="120" spans="1:2" s="122" customFormat="1" ht="17.25" customHeight="1">
      <c r="A120" s="157" t="s">
        <v>111</v>
      </c>
      <c r="B120" s="163"/>
    </row>
    <row r="121" spans="1:2" s="122" customFormat="1" ht="17.25" customHeight="1">
      <c r="A121" s="157" t="s">
        <v>1509</v>
      </c>
      <c r="B121" s="163"/>
    </row>
    <row r="122" spans="1:2" s="122" customFormat="1" ht="17.25" customHeight="1">
      <c r="A122" s="157" t="s">
        <v>1069</v>
      </c>
      <c r="B122" s="163"/>
    </row>
    <row r="123" spans="1:2" s="122" customFormat="1" ht="17.25" customHeight="1">
      <c r="A123" s="157" t="s">
        <v>1510</v>
      </c>
      <c r="B123" s="163"/>
    </row>
    <row r="124" spans="1:2" s="122" customFormat="1" ht="17.25" customHeight="1">
      <c r="A124" s="157" t="s">
        <v>1511</v>
      </c>
      <c r="B124" s="163"/>
    </row>
    <row r="125" spans="1:2" s="122" customFormat="1" ht="17.25" customHeight="1">
      <c r="A125" s="157" t="s">
        <v>241</v>
      </c>
      <c r="B125" s="163"/>
    </row>
    <row r="126" spans="1:2" s="122" customFormat="1" ht="17.25" customHeight="1">
      <c r="A126" s="157" t="s">
        <v>109</v>
      </c>
      <c r="B126" s="163"/>
    </row>
    <row r="127" spans="1:2" s="122" customFormat="1" ht="17.25" customHeight="1">
      <c r="A127" s="157" t="s">
        <v>110</v>
      </c>
      <c r="B127" s="163"/>
    </row>
    <row r="128" spans="1:2" s="122" customFormat="1" ht="17.25" customHeight="1">
      <c r="A128" s="157" t="s">
        <v>1512</v>
      </c>
      <c r="B128" s="163"/>
    </row>
    <row r="129" spans="1:2" s="122" customFormat="1" ht="17.25" customHeight="1">
      <c r="A129" s="151" t="s">
        <v>1040</v>
      </c>
      <c r="B129" s="163"/>
    </row>
    <row r="130" spans="1:2" s="122" customFormat="1" ht="17.25" customHeight="1">
      <c r="A130" s="157" t="s">
        <v>1513</v>
      </c>
      <c r="B130" s="163"/>
    </row>
    <row r="131" spans="1:2" s="122" customFormat="1" ht="17.25" customHeight="1">
      <c r="A131" s="157" t="s">
        <v>19</v>
      </c>
      <c r="B131" s="163"/>
    </row>
    <row r="132" spans="1:2" s="122" customFormat="1" ht="17.25" customHeight="1">
      <c r="A132" s="157" t="s">
        <v>269</v>
      </c>
      <c r="B132" s="163"/>
    </row>
    <row r="133" spans="1:2" s="122" customFormat="1" ht="17.25" customHeight="1">
      <c r="A133" s="157" t="s">
        <v>112</v>
      </c>
      <c r="B133" s="162"/>
    </row>
    <row r="134" spans="1:2" s="122" customFormat="1" ht="17.25" customHeight="1">
      <c r="A134" s="157" t="s">
        <v>113</v>
      </c>
      <c r="B134" s="163"/>
    </row>
    <row r="135" spans="1:2" s="122" customFormat="1" ht="17.25" customHeight="1">
      <c r="A135" s="157" t="s">
        <v>1514</v>
      </c>
      <c r="B135" s="163"/>
    </row>
    <row r="136" spans="1:2" s="122" customFormat="1" ht="17.25" customHeight="1">
      <c r="A136" s="157" t="s">
        <v>112</v>
      </c>
      <c r="B136" s="163"/>
    </row>
    <row r="137" spans="1:2" s="122" customFormat="1" ht="17.25" customHeight="1">
      <c r="A137" s="157" t="s">
        <v>114</v>
      </c>
      <c r="B137" s="163"/>
    </row>
    <row r="138" spans="1:2" s="122" customFormat="1" ht="17.25" customHeight="1">
      <c r="A138" s="157" t="s">
        <v>115</v>
      </c>
      <c r="B138" s="163"/>
    </row>
    <row r="139" spans="1:2" s="122" customFormat="1" ht="17.25" customHeight="1">
      <c r="A139" s="157" t="s">
        <v>116</v>
      </c>
      <c r="B139" s="163"/>
    </row>
    <row r="140" spans="1:2" s="122" customFormat="1" ht="17.25" customHeight="1">
      <c r="A140" s="157" t="s">
        <v>1515</v>
      </c>
      <c r="B140" s="163"/>
    </row>
    <row r="141" spans="1:2" s="122" customFormat="1" ht="17.25" customHeight="1">
      <c r="A141" s="157" t="s">
        <v>274</v>
      </c>
      <c r="B141" s="163"/>
    </row>
    <row r="142" spans="1:2" s="122" customFormat="1" ht="17.25" customHeight="1">
      <c r="A142" s="157" t="s">
        <v>117</v>
      </c>
      <c r="B142" s="163"/>
    </row>
    <row r="143" spans="1:2" s="122" customFormat="1" ht="17.25" customHeight="1">
      <c r="A143" s="157" t="s">
        <v>118</v>
      </c>
      <c r="B143" s="163"/>
    </row>
    <row r="144" spans="1:2" s="122" customFormat="1" ht="17.25" customHeight="1">
      <c r="A144" s="157" t="s">
        <v>119</v>
      </c>
      <c r="B144" s="163"/>
    </row>
    <row r="145" spans="1:2" s="122" customFormat="1" ht="17.25" customHeight="1">
      <c r="A145" s="157" t="s">
        <v>120</v>
      </c>
      <c r="B145" s="163"/>
    </row>
    <row r="146" spans="1:2" s="122" customFormat="1" ht="17.25" customHeight="1">
      <c r="A146" s="157" t="s">
        <v>121</v>
      </c>
      <c r="B146" s="163"/>
    </row>
    <row r="147" spans="1:2" s="122" customFormat="1" ht="17.25" customHeight="1">
      <c r="A147" s="157" t="s">
        <v>122</v>
      </c>
      <c r="B147" s="163"/>
    </row>
    <row r="148" spans="1:2" s="122" customFormat="1" ht="17.25" customHeight="1">
      <c r="A148" s="157" t="s">
        <v>123</v>
      </c>
      <c r="B148" s="163"/>
    </row>
    <row r="149" spans="1:2" s="122" customFormat="1" ht="17.25" customHeight="1">
      <c r="A149" s="157" t="s">
        <v>124</v>
      </c>
      <c r="B149" s="163"/>
    </row>
    <row r="150" spans="1:2" s="122" customFormat="1" ht="17.25" customHeight="1">
      <c r="A150" s="157" t="s">
        <v>125</v>
      </c>
      <c r="B150" s="163"/>
    </row>
    <row r="151" spans="1:2" s="122" customFormat="1" ht="17.25" customHeight="1">
      <c r="A151" s="157" t="s">
        <v>126</v>
      </c>
      <c r="B151" s="163"/>
    </row>
    <row r="152" spans="1:2" s="122" customFormat="1" ht="17.25" customHeight="1">
      <c r="A152" s="157" t="s">
        <v>127</v>
      </c>
      <c r="B152" s="163"/>
    </row>
    <row r="153" spans="1:2" s="122" customFormat="1" ht="17.25" customHeight="1">
      <c r="A153" s="157" t="s">
        <v>128</v>
      </c>
      <c r="B153" s="163"/>
    </row>
    <row r="154" spans="1:2" s="122" customFormat="1" ht="17.25" customHeight="1">
      <c r="A154" s="157" t="s">
        <v>129</v>
      </c>
      <c r="B154" s="163"/>
    </row>
    <row r="155" spans="1:2" s="122" customFormat="1" ht="17.25" customHeight="1">
      <c r="A155" s="157" t="s">
        <v>130</v>
      </c>
      <c r="B155" s="163"/>
    </row>
    <row r="156" spans="1:2" s="122" customFormat="1" ht="17.25" customHeight="1">
      <c r="A156" s="157" t="s">
        <v>131</v>
      </c>
      <c r="B156" s="163"/>
    </row>
    <row r="157" spans="1:2" s="122" customFormat="1" ht="17.25" customHeight="1">
      <c r="A157" s="157" t="s">
        <v>132</v>
      </c>
      <c r="B157" s="163"/>
    </row>
    <row r="158" spans="1:2" s="122" customFormat="1" ht="17.25" customHeight="1">
      <c r="A158" s="157" t="s">
        <v>133</v>
      </c>
      <c r="B158" s="163"/>
    </row>
    <row r="159" spans="1:2" s="122" customFormat="1" ht="17.25" customHeight="1">
      <c r="A159" s="157" t="s">
        <v>134</v>
      </c>
      <c r="B159" s="163"/>
    </row>
    <row r="160" spans="1:2" s="122" customFormat="1" ht="17.25" customHeight="1">
      <c r="A160" s="157" t="s">
        <v>135</v>
      </c>
      <c r="B160" s="163"/>
    </row>
    <row r="161" spans="1:2" s="122" customFormat="1" ht="17.25" customHeight="1">
      <c r="A161" s="157" t="s">
        <v>136</v>
      </c>
      <c r="B161" s="163"/>
    </row>
    <row r="162" spans="1:2" s="122" customFormat="1" ht="17.25" customHeight="1">
      <c r="A162" s="157" t="s">
        <v>137</v>
      </c>
      <c r="B162" s="163"/>
    </row>
    <row r="163" spans="1:2" s="122" customFormat="1" ht="17.25" customHeight="1">
      <c r="A163" s="157" t="s">
        <v>294</v>
      </c>
      <c r="B163" s="163"/>
    </row>
    <row r="164" spans="1:2" s="122" customFormat="1" ht="17.25" customHeight="1">
      <c r="A164" s="157" t="s">
        <v>138</v>
      </c>
      <c r="B164" s="163"/>
    </row>
    <row r="165" spans="1:2" s="122" customFormat="1" ht="17.25" customHeight="1">
      <c r="A165" s="157" t="s">
        <v>139</v>
      </c>
      <c r="B165" s="163"/>
    </row>
    <row r="166" spans="1:2" s="122" customFormat="1" ht="17.25" customHeight="1">
      <c r="A166" s="157" t="s">
        <v>140</v>
      </c>
      <c r="B166" s="163"/>
    </row>
    <row r="167" spans="1:2" s="122" customFormat="1" ht="17.25" customHeight="1">
      <c r="A167" s="157" t="s">
        <v>141</v>
      </c>
      <c r="B167" s="163"/>
    </row>
    <row r="168" spans="1:2" s="122" customFormat="1" ht="17.25" customHeight="1">
      <c r="A168" s="157" t="s">
        <v>142</v>
      </c>
      <c r="B168" s="163"/>
    </row>
    <row r="169" spans="1:2" s="122" customFormat="1" ht="17.25" customHeight="1">
      <c r="A169" s="157" t="s">
        <v>143</v>
      </c>
      <c r="B169" s="163"/>
    </row>
    <row r="170" spans="1:2" s="122" customFormat="1" ht="17.25" customHeight="1">
      <c r="A170" s="157" t="s">
        <v>1516</v>
      </c>
      <c r="B170" s="163"/>
    </row>
    <row r="171" spans="1:2" s="122" customFormat="1" ht="17.25" customHeight="1">
      <c r="A171" s="157" t="s">
        <v>19</v>
      </c>
      <c r="B171" s="163"/>
    </row>
    <row r="172" spans="1:2" s="122" customFormat="1" ht="17.25" customHeight="1">
      <c r="A172" s="157" t="s">
        <v>1517</v>
      </c>
      <c r="B172" s="163"/>
    </row>
    <row r="173" spans="1:2" s="122" customFormat="1" ht="17.25" customHeight="1">
      <c r="A173" s="157" t="s">
        <v>1518</v>
      </c>
      <c r="B173" s="163"/>
    </row>
    <row r="174" spans="1:2" s="122" customFormat="1" ht="17.25" customHeight="1">
      <c r="A174" s="157" t="s">
        <v>19</v>
      </c>
      <c r="B174" s="163"/>
    </row>
    <row r="175" spans="1:2" s="122" customFormat="1" ht="17.25" customHeight="1">
      <c r="A175" s="157" t="s">
        <v>1519</v>
      </c>
      <c r="B175" s="163"/>
    </row>
    <row r="176" spans="1:2" s="122" customFormat="1" ht="17.25" customHeight="1">
      <c r="A176" s="157" t="s">
        <v>1520</v>
      </c>
      <c r="B176" s="163"/>
    </row>
    <row r="177" spans="1:2" s="122" customFormat="1" ht="17.25" customHeight="1">
      <c r="A177" s="157" t="s">
        <v>1521</v>
      </c>
      <c r="B177" s="163"/>
    </row>
    <row r="178" spans="1:2" s="122" customFormat="1" ht="17.25" customHeight="1">
      <c r="A178" s="157" t="s">
        <v>274</v>
      </c>
      <c r="B178" s="163"/>
    </row>
    <row r="179" spans="1:2" s="122" customFormat="1" ht="17.25" customHeight="1">
      <c r="A179" s="157" t="s">
        <v>118</v>
      </c>
      <c r="B179" s="163"/>
    </row>
    <row r="180" spans="1:2" s="122" customFormat="1" ht="17.25" customHeight="1">
      <c r="A180" s="157" t="s">
        <v>1522</v>
      </c>
      <c r="B180" s="163"/>
    </row>
    <row r="181" spans="1:2" s="122" customFormat="1" ht="17.25" customHeight="1">
      <c r="A181" s="151" t="s">
        <v>1699</v>
      </c>
      <c r="B181" s="163"/>
    </row>
    <row r="182" spans="1:2" s="122" customFormat="1" ht="17.25" customHeight="1">
      <c r="A182" s="157" t="s">
        <v>156</v>
      </c>
      <c r="B182" s="163"/>
    </row>
    <row r="183" spans="1:2" s="122" customFormat="1" ht="17.25" customHeight="1">
      <c r="A183" s="157" t="s">
        <v>157</v>
      </c>
      <c r="B183" s="163"/>
    </row>
    <row r="184" spans="1:2" s="122" customFormat="1" ht="17.25" customHeight="1">
      <c r="A184" s="157" t="s">
        <v>158</v>
      </c>
      <c r="B184" s="163"/>
    </row>
    <row r="185" spans="1:2" s="122" customFormat="1" ht="17.25" customHeight="1">
      <c r="A185" s="157" t="s">
        <v>159</v>
      </c>
      <c r="B185" s="163"/>
    </row>
    <row r="186" spans="1:2" s="122" customFormat="1" ht="17.25" customHeight="1">
      <c r="A186" s="151" t="s">
        <v>1043</v>
      </c>
      <c r="B186" s="163"/>
    </row>
    <row r="187" spans="1:2" s="122" customFormat="1" ht="17.25" customHeight="1">
      <c r="A187" s="157" t="s">
        <v>166</v>
      </c>
      <c r="B187" s="163"/>
    </row>
    <row r="188" spans="1:2" s="122" customFormat="1" ht="17.25" customHeight="1">
      <c r="A188" s="157" t="s">
        <v>167</v>
      </c>
      <c r="B188" s="163"/>
    </row>
    <row r="189" spans="1:2" s="122" customFormat="1" ht="17.25" customHeight="1">
      <c r="A189" s="151" t="s">
        <v>502</v>
      </c>
      <c r="B189" s="163"/>
    </row>
    <row r="190" spans="1:2" s="122" customFormat="1" ht="17.25" customHeight="1">
      <c r="A190" s="157" t="s">
        <v>1116</v>
      </c>
      <c r="B190" s="163"/>
    </row>
    <row r="191" spans="1:2" s="122" customFormat="1" ht="17.25" customHeight="1">
      <c r="A191" s="157" t="s">
        <v>1523</v>
      </c>
      <c r="B191" s="163"/>
    </row>
    <row r="192" spans="1:2" s="122" customFormat="1" ht="17.25" customHeight="1">
      <c r="A192" s="157" t="s">
        <v>1524</v>
      </c>
      <c r="B192" s="163"/>
    </row>
    <row r="193" spans="1:2" s="122" customFormat="1" ht="17.25" customHeight="1">
      <c r="A193" s="157" t="s">
        <v>1525</v>
      </c>
      <c r="B193" s="163"/>
    </row>
    <row r="194" spans="1:2" s="122" customFormat="1" ht="17.25" customHeight="1">
      <c r="A194" s="157" t="s">
        <v>1117</v>
      </c>
      <c r="B194" s="163"/>
    </row>
    <row r="195" spans="1:2" s="122" customFormat="1" ht="17.25" customHeight="1">
      <c r="A195" s="157" t="s">
        <v>1118</v>
      </c>
      <c r="B195" s="163"/>
    </row>
    <row r="196" spans="1:2" s="122" customFormat="1" ht="17.25" customHeight="1">
      <c r="A196" s="157" t="s">
        <v>1119</v>
      </c>
      <c r="B196" s="163"/>
    </row>
    <row r="197" spans="1:2" s="122" customFormat="1" ht="17.25" customHeight="1">
      <c r="A197" s="157" t="s">
        <v>1120</v>
      </c>
      <c r="B197" s="163"/>
    </row>
    <row r="198" spans="1:2" s="122" customFormat="1" ht="17.25" customHeight="1">
      <c r="A198" s="157" t="s">
        <v>1121</v>
      </c>
      <c r="B198" s="163"/>
    </row>
    <row r="199" spans="1:2" s="122" customFormat="1" ht="17.25" customHeight="1">
      <c r="A199" s="157" t="s">
        <v>1122</v>
      </c>
      <c r="B199" s="163"/>
    </row>
    <row r="200" spans="1:2" s="122" customFormat="1" ht="17.25" customHeight="1">
      <c r="A200" s="157" t="s">
        <v>1123</v>
      </c>
      <c r="B200" s="163"/>
    </row>
    <row r="201" spans="1:2" s="122" customFormat="1" ht="17.25" customHeight="1">
      <c r="A201" s="157" t="s">
        <v>1124</v>
      </c>
      <c r="B201" s="163"/>
    </row>
    <row r="202" spans="1:2" s="122" customFormat="1" ht="17.25" customHeight="1">
      <c r="A202" s="157" t="s">
        <v>1125</v>
      </c>
      <c r="B202" s="163"/>
    </row>
    <row r="203" spans="1:2" s="122" customFormat="1" ht="17.25" customHeight="1">
      <c r="A203" s="157" t="s">
        <v>1526</v>
      </c>
      <c r="B203" s="163"/>
    </row>
    <row r="204" spans="1:2" s="122" customFormat="1" ht="17.25" customHeight="1">
      <c r="A204" s="157" t="s">
        <v>1126</v>
      </c>
      <c r="B204" s="163"/>
    </row>
    <row r="205" spans="1:2" s="122" customFormat="1" ht="17.25" customHeight="1">
      <c r="A205" s="157" t="s">
        <v>1127</v>
      </c>
      <c r="B205" s="163"/>
    </row>
    <row r="206" spans="1:2" s="122" customFormat="1" ht="17.25" customHeight="1">
      <c r="A206" s="157" t="s">
        <v>1128</v>
      </c>
      <c r="B206" s="163"/>
    </row>
    <row r="207" spans="1:2" s="122" customFormat="1" ht="17.25" customHeight="1">
      <c r="A207" s="157" t="s">
        <v>1129</v>
      </c>
      <c r="B207" s="163"/>
    </row>
    <row r="208" spans="1:2" s="122" customFormat="1" ht="17.25" customHeight="1">
      <c r="A208" s="157" t="s">
        <v>1130</v>
      </c>
      <c r="B208" s="163"/>
    </row>
    <row r="209" spans="1:2" s="122" customFormat="1" ht="17.25" customHeight="1">
      <c r="A209" s="157" t="s">
        <v>1131</v>
      </c>
      <c r="B209" s="163"/>
    </row>
    <row r="210" spans="1:2" s="122" customFormat="1" ht="17.25" customHeight="1">
      <c r="A210" s="157" t="s">
        <v>1132</v>
      </c>
      <c r="B210" s="163"/>
    </row>
    <row r="211" spans="1:2" s="122" customFormat="1" ht="17.25" customHeight="1">
      <c r="A211" s="157" t="s">
        <v>1133</v>
      </c>
      <c r="B211" s="163"/>
    </row>
    <row r="212" spans="1:2" s="122" customFormat="1" ht="17.25" customHeight="1">
      <c r="A212" s="157" t="s">
        <v>1134</v>
      </c>
      <c r="B212" s="163"/>
    </row>
    <row r="213" spans="1:2" s="122" customFormat="1" ht="17.25" customHeight="1">
      <c r="A213" s="157" t="s">
        <v>1135</v>
      </c>
      <c r="B213" s="163"/>
    </row>
    <row r="214" spans="1:2" s="122" customFormat="1" ht="17.25" customHeight="1">
      <c r="A214" s="157" t="s">
        <v>1136</v>
      </c>
      <c r="B214" s="163"/>
    </row>
    <row r="215" spans="1:2" s="122" customFormat="1" ht="17.25" customHeight="1">
      <c r="A215" s="151" t="s">
        <v>1095</v>
      </c>
      <c r="B215" s="163">
        <f>SUM(B216)</f>
        <v>1962</v>
      </c>
    </row>
    <row r="216" spans="1:2" s="122" customFormat="1" ht="17.25" customHeight="1">
      <c r="A216" s="157" t="s">
        <v>144</v>
      </c>
      <c r="B216" s="163">
        <f>SUM(B217:B233)</f>
        <v>1962</v>
      </c>
    </row>
    <row r="217" spans="1:2" s="122" customFormat="1" ht="17.25" customHeight="1">
      <c r="A217" s="157" t="s">
        <v>145</v>
      </c>
      <c r="B217" s="163"/>
    </row>
    <row r="218" spans="1:2" s="122" customFormat="1" ht="17.25" customHeight="1">
      <c r="A218" s="157" t="s">
        <v>146</v>
      </c>
      <c r="B218" s="163"/>
    </row>
    <row r="219" spans="1:2" s="122" customFormat="1" ht="17.25" customHeight="1">
      <c r="A219" s="157" t="s">
        <v>1137</v>
      </c>
      <c r="B219" s="163"/>
    </row>
    <row r="220" spans="1:2" s="122" customFormat="1" ht="17.25" customHeight="1">
      <c r="A220" s="157" t="s">
        <v>1138</v>
      </c>
      <c r="B220" s="163">
        <v>1962</v>
      </c>
    </row>
    <row r="221" spans="1:2" s="122" customFormat="1" ht="17.25" customHeight="1">
      <c r="A221" s="157" t="s">
        <v>1139</v>
      </c>
      <c r="B221" s="163"/>
    </row>
    <row r="222" spans="1:2" s="122" customFormat="1" ht="17.25" customHeight="1">
      <c r="A222" s="157" t="s">
        <v>1140</v>
      </c>
      <c r="B222" s="163"/>
    </row>
    <row r="223" spans="1:2" s="122" customFormat="1" ht="17.25" customHeight="1">
      <c r="A223" s="157" t="s">
        <v>1141</v>
      </c>
      <c r="B223" s="163"/>
    </row>
    <row r="224" spans="1:2" s="122" customFormat="1" ht="17.25" customHeight="1">
      <c r="A224" s="157" t="s">
        <v>1142</v>
      </c>
      <c r="B224" s="163"/>
    </row>
    <row r="225" spans="1:2" s="122" customFormat="1" ht="17.25" customHeight="1">
      <c r="A225" s="157" t="s">
        <v>1143</v>
      </c>
      <c r="B225" s="163"/>
    </row>
    <row r="226" spans="1:2" s="122" customFormat="1" ht="17.25" customHeight="1">
      <c r="A226" s="157" t="s">
        <v>1144</v>
      </c>
      <c r="B226" s="163"/>
    </row>
    <row r="227" spans="1:2" s="122" customFormat="1" ht="17.25" customHeight="1">
      <c r="A227" s="157" t="s">
        <v>1145</v>
      </c>
      <c r="B227" s="163"/>
    </row>
    <row r="228" spans="1:2" s="122" customFormat="1" ht="17.25" customHeight="1">
      <c r="A228" s="157" t="s">
        <v>1146</v>
      </c>
      <c r="B228" s="163"/>
    </row>
    <row r="229" spans="1:2" s="122" customFormat="1" ht="17.25" customHeight="1">
      <c r="A229" s="157" t="s">
        <v>1297</v>
      </c>
      <c r="B229" s="163"/>
    </row>
    <row r="230" spans="1:2" s="122" customFormat="1" ht="17.25" customHeight="1">
      <c r="A230" s="157" t="s">
        <v>1298</v>
      </c>
      <c r="B230" s="163"/>
    </row>
    <row r="231" spans="1:2" s="122" customFormat="1" ht="17.25" customHeight="1">
      <c r="A231" s="157" t="s">
        <v>1527</v>
      </c>
      <c r="B231" s="163"/>
    </row>
    <row r="232" spans="1:2" s="122" customFormat="1" ht="17.25" customHeight="1">
      <c r="A232" s="157" t="s">
        <v>1299</v>
      </c>
      <c r="B232" s="163"/>
    </row>
    <row r="233" spans="1:2" s="122" customFormat="1" ht="17.25" customHeight="1">
      <c r="A233" s="157" t="s">
        <v>1147</v>
      </c>
      <c r="B233" s="163"/>
    </row>
    <row r="234" spans="1:2" s="122" customFormat="1" ht="17.25" customHeight="1">
      <c r="A234" s="151" t="s">
        <v>1103</v>
      </c>
      <c r="B234" s="163"/>
    </row>
    <row r="235" spans="1:2" s="122" customFormat="1" ht="17.25" customHeight="1">
      <c r="A235" s="157" t="s">
        <v>147</v>
      </c>
      <c r="B235" s="163"/>
    </row>
    <row r="236" spans="1:2" s="122" customFormat="1" ht="17.25" customHeight="1">
      <c r="A236" s="157" t="s">
        <v>148</v>
      </c>
      <c r="B236" s="163"/>
    </row>
    <row r="237" spans="1:2" s="122" customFormat="1" ht="17.25" customHeight="1">
      <c r="A237" s="157" t="s">
        <v>149</v>
      </c>
      <c r="B237" s="163"/>
    </row>
    <row r="238" spans="1:2" s="122" customFormat="1" ht="17.25" customHeight="1">
      <c r="A238" s="157" t="s">
        <v>1148</v>
      </c>
      <c r="B238" s="163"/>
    </row>
    <row r="239" spans="1:2" s="122" customFormat="1" ht="17.25" customHeight="1">
      <c r="A239" s="157" t="s">
        <v>1149</v>
      </c>
      <c r="B239" s="163"/>
    </row>
    <row r="240" spans="1:2" s="122" customFormat="1" ht="17.25" customHeight="1">
      <c r="A240" s="157" t="s">
        <v>1150</v>
      </c>
      <c r="B240" s="163"/>
    </row>
    <row r="241" spans="1:2" s="122" customFormat="1" ht="17.25" customHeight="1">
      <c r="A241" s="157" t="s">
        <v>1151</v>
      </c>
      <c r="B241" s="163"/>
    </row>
    <row r="242" spans="1:2" s="122" customFormat="1" ht="17.25" customHeight="1">
      <c r="A242" s="157" t="s">
        <v>1152</v>
      </c>
      <c r="B242" s="163"/>
    </row>
    <row r="243" spans="1:2" s="122" customFormat="1" ht="17.25" customHeight="1">
      <c r="A243" s="157" t="s">
        <v>1153</v>
      </c>
      <c r="B243" s="163"/>
    </row>
    <row r="244" spans="1:2" s="122" customFormat="1" ht="17.25" customHeight="1">
      <c r="A244" s="157" t="s">
        <v>1154</v>
      </c>
      <c r="B244" s="163"/>
    </row>
    <row r="245" spans="1:2" s="122" customFormat="1" ht="17.25" customHeight="1">
      <c r="A245" s="157" t="s">
        <v>1155</v>
      </c>
      <c r="B245" s="163"/>
    </row>
    <row r="246" spans="1:2" s="122" customFormat="1" ht="17.25" customHeight="1">
      <c r="A246" s="157" t="s">
        <v>1156</v>
      </c>
      <c r="B246" s="163"/>
    </row>
    <row r="247" spans="1:2" s="122" customFormat="1" ht="17.25" customHeight="1">
      <c r="A247" s="157" t="s">
        <v>1157</v>
      </c>
      <c r="B247" s="163"/>
    </row>
    <row r="248" spans="1:2" s="122" customFormat="1" ht="17.25" customHeight="1">
      <c r="A248" s="157" t="s">
        <v>1300</v>
      </c>
      <c r="B248" s="163"/>
    </row>
    <row r="249" spans="1:2" s="122" customFormat="1" ht="17.25" customHeight="1">
      <c r="A249" s="157" t="s">
        <v>1301</v>
      </c>
      <c r="B249" s="163"/>
    </row>
    <row r="250" spans="1:2" s="122" customFormat="1" ht="17.25" customHeight="1">
      <c r="A250" s="157" t="s">
        <v>1528</v>
      </c>
      <c r="B250" s="163"/>
    </row>
    <row r="251" spans="1:2" s="122" customFormat="1" ht="17.25" customHeight="1">
      <c r="A251" s="157" t="s">
        <v>1302</v>
      </c>
      <c r="B251" s="163"/>
    </row>
    <row r="252" spans="1:2" s="122" customFormat="1" ht="17.25" customHeight="1">
      <c r="A252" s="157" t="s">
        <v>1158</v>
      </c>
      <c r="B252" s="163"/>
    </row>
    <row r="253" spans="1:2" s="122" customFormat="1" ht="19.5" customHeight="1">
      <c r="A253" s="363" t="s">
        <v>1888</v>
      </c>
      <c r="B253" s="163">
        <f>SUM(B4+B12+B27+B39+B50+B105+B129+B181+B186+B189+B215+B234)</f>
        <v>28530</v>
      </c>
    </row>
  </sheetData>
  <sheetProtection/>
  <mergeCells count="1">
    <mergeCell ref="A1:B1"/>
  </mergeCells>
  <printOptions horizontalCentered="1"/>
  <pageMargins left="0.7086614173228347" right="0.7086614173228347" top="0.8267716535433072" bottom="0.6299212598425197" header="0.5905511811023623" footer="0.31496062992125984"/>
  <pageSetup horizontalDpi="600" verticalDpi="600" orientation="portrait" paperSize="9" r:id="rId1"/>
  <headerFooter>
    <oddFooter>&amp;C第 &amp;P 页，共 &amp;N 页</oddFooter>
  </headerFooter>
</worksheet>
</file>

<file path=xl/worksheets/sheet29.xml><?xml version="1.0" encoding="utf-8"?>
<worksheet xmlns="http://schemas.openxmlformats.org/spreadsheetml/2006/main" xmlns:r="http://schemas.openxmlformats.org/officeDocument/2006/relationships">
  <sheetPr>
    <tabColor rgb="FF00B0F0"/>
  </sheetPr>
  <dimension ref="A1:D14"/>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E9" sqref="E9"/>
    </sheetView>
  </sheetViews>
  <sheetFormatPr defaultColWidth="9.140625" defaultRowHeight="15"/>
  <cols>
    <col min="1" max="1" width="29.421875" style="267" customWidth="1"/>
    <col min="2" max="2" width="14.421875" style="290" customWidth="1"/>
    <col min="3" max="3" width="28.421875" style="267" customWidth="1"/>
    <col min="4" max="4" width="16.421875" style="290" customWidth="1"/>
    <col min="5" max="16384" width="9.00390625" style="267" customWidth="1"/>
  </cols>
  <sheetData>
    <row r="1" spans="1:4" ht="20.25">
      <c r="A1" s="397" t="s">
        <v>1842</v>
      </c>
      <c r="B1" s="397"/>
      <c r="C1" s="397"/>
      <c r="D1" s="397"/>
    </row>
    <row r="2" spans="1:4" ht="14.25">
      <c r="A2" s="268"/>
      <c r="B2" s="269"/>
      <c r="C2" s="270"/>
      <c r="D2" s="271" t="s">
        <v>174</v>
      </c>
    </row>
    <row r="3" spans="1:4" ht="28.5" customHeight="1">
      <c r="A3" s="272" t="s">
        <v>1250</v>
      </c>
      <c r="B3" s="273" t="s">
        <v>1823</v>
      </c>
      <c r="C3" s="272" t="s">
        <v>1250</v>
      </c>
      <c r="D3" s="273" t="s">
        <v>1823</v>
      </c>
    </row>
    <row r="4" spans="1:4" ht="45" customHeight="1">
      <c r="A4" s="274" t="s">
        <v>1824</v>
      </c>
      <c r="B4" s="275">
        <v>39000</v>
      </c>
      <c r="C4" s="274" t="s">
        <v>1825</v>
      </c>
      <c r="D4" s="275">
        <v>28530</v>
      </c>
    </row>
    <row r="5" spans="1:4" ht="46.5" customHeight="1">
      <c r="A5" s="276" t="s">
        <v>1826</v>
      </c>
      <c r="B5" s="277"/>
      <c r="C5" s="276" t="s">
        <v>1827</v>
      </c>
      <c r="D5" s="277"/>
    </row>
    <row r="6" spans="1:4" ht="49.5" customHeight="1">
      <c r="A6" s="278" t="s">
        <v>1828</v>
      </c>
      <c r="B6" s="279"/>
      <c r="C6" s="280"/>
      <c r="D6" s="277"/>
    </row>
    <row r="7" spans="1:4" ht="44.25" customHeight="1">
      <c r="A7" s="281" t="s">
        <v>1829</v>
      </c>
      <c r="B7" s="277">
        <v>280</v>
      </c>
      <c r="C7" s="282"/>
      <c r="D7" s="283"/>
    </row>
    <row r="8" spans="1:4" ht="45" customHeight="1">
      <c r="A8" s="281" t="s">
        <v>1830</v>
      </c>
      <c r="B8" s="277"/>
      <c r="C8" s="281" t="s">
        <v>1831</v>
      </c>
      <c r="D8" s="277">
        <v>5000</v>
      </c>
    </row>
    <row r="9" spans="1:4" ht="42" customHeight="1">
      <c r="A9" s="281" t="s">
        <v>1832</v>
      </c>
      <c r="B9" s="277"/>
      <c r="C9" s="281" t="s">
        <v>1833</v>
      </c>
      <c r="D9" s="284">
        <v>28174</v>
      </c>
    </row>
    <row r="10" spans="1:4" ht="49.5" customHeight="1">
      <c r="A10" s="285" t="s">
        <v>1834</v>
      </c>
      <c r="B10" s="277"/>
      <c r="C10" s="286" t="s">
        <v>1835</v>
      </c>
      <c r="D10" s="283">
        <v>28174</v>
      </c>
    </row>
    <row r="11" spans="1:4" ht="49.5" customHeight="1">
      <c r="A11" s="281" t="s">
        <v>1836</v>
      </c>
      <c r="B11" s="277">
        <f>SUM(B12)</f>
        <v>22574</v>
      </c>
      <c r="C11" s="281" t="s">
        <v>1837</v>
      </c>
      <c r="D11" s="284"/>
    </row>
    <row r="12" spans="1:4" ht="49.5" customHeight="1">
      <c r="A12" s="278" t="s">
        <v>1838</v>
      </c>
      <c r="B12" s="279">
        <v>22574</v>
      </c>
      <c r="C12" s="286"/>
      <c r="D12" s="283"/>
    </row>
    <row r="13" spans="1:4" ht="49.5" customHeight="1">
      <c r="A13" s="278"/>
      <c r="B13" s="279"/>
      <c r="C13" s="287" t="s">
        <v>1839</v>
      </c>
      <c r="D13" s="284">
        <v>150</v>
      </c>
    </row>
    <row r="14" spans="1:4" ht="49.5" customHeight="1">
      <c r="A14" s="288" t="s">
        <v>1840</v>
      </c>
      <c r="B14" s="289">
        <f>SUM(B4+B5+B7+B8+B9+B11)</f>
        <v>61854</v>
      </c>
      <c r="C14" s="288" t="s">
        <v>1841</v>
      </c>
      <c r="D14" s="289">
        <f>SUM(D4+D5+D8+D9+D11+D13)</f>
        <v>61854</v>
      </c>
    </row>
  </sheetData>
  <sheetProtection/>
  <mergeCells count="1">
    <mergeCell ref="A1:D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I83"/>
  <sheetViews>
    <sheetView zoomScalePageLayoutView="0" workbookViewId="0" topLeftCell="A22">
      <selection activeCell="C19" sqref="C19"/>
    </sheetView>
  </sheetViews>
  <sheetFormatPr defaultColWidth="9.140625" defaultRowHeight="15"/>
  <cols>
    <col min="1" max="1" width="60.57421875" style="42" customWidth="1"/>
    <col min="2" max="2" width="25.00390625" style="54" customWidth="1"/>
    <col min="3" max="4" width="9.00390625" style="42" customWidth="1"/>
    <col min="5" max="5" width="9.57421875" style="42" bestFit="1" customWidth="1"/>
    <col min="6" max="16384" width="9.00390625" style="42" customWidth="1"/>
  </cols>
  <sheetData>
    <row r="1" spans="1:2" ht="19.5" customHeight="1">
      <c r="A1" s="369" t="s">
        <v>1731</v>
      </c>
      <c r="B1" s="370"/>
    </row>
    <row r="2" spans="1:2" ht="15" customHeight="1">
      <c r="A2" s="43"/>
      <c r="B2" s="329" t="s">
        <v>1232</v>
      </c>
    </row>
    <row r="3" spans="1:9" ht="17.25" customHeight="1">
      <c r="A3" s="55" t="s">
        <v>1233</v>
      </c>
      <c r="B3" s="55" t="s">
        <v>1737</v>
      </c>
      <c r="D3" s="58"/>
      <c r="E3" s="58"/>
      <c r="F3" s="59"/>
      <c r="G3" s="59"/>
      <c r="H3" s="59"/>
      <c r="I3" s="59"/>
    </row>
    <row r="4" spans="1:5" s="46" customFormat="1" ht="17.25" customHeight="1">
      <c r="A4" s="44" t="s">
        <v>21</v>
      </c>
      <c r="B4" s="45">
        <f>SUM(B5:B8)</f>
        <v>26196</v>
      </c>
      <c r="E4" s="67"/>
    </row>
    <row r="5" spans="1:5" s="49" customFormat="1" ht="17.25" customHeight="1">
      <c r="A5" s="47" t="s">
        <v>22</v>
      </c>
      <c r="B5" s="48">
        <v>12914</v>
      </c>
      <c r="E5" s="67"/>
    </row>
    <row r="6" spans="1:5" s="49" customFormat="1" ht="17.25" customHeight="1">
      <c r="A6" s="47" t="s">
        <v>23</v>
      </c>
      <c r="B6" s="48">
        <v>2319</v>
      </c>
      <c r="E6" s="67"/>
    </row>
    <row r="7" spans="1:5" s="49" customFormat="1" ht="17.25" customHeight="1">
      <c r="A7" s="47" t="s">
        <v>24</v>
      </c>
      <c r="B7" s="48">
        <v>1790</v>
      </c>
      <c r="E7" s="67"/>
    </row>
    <row r="8" spans="1:5" s="49" customFormat="1" ht="17.25" customHeight="1">
      <c r="A8" s="47" t="s">
        <v>25</v>
      </c>
      <c r="B8" s="48">
        <v>9173</v>
      </c>
      <c r="E8" s="67"/>
    </row>
    <row r="9" spans="1:5" s="46" customFormat="1" ht="17.25" customHeight="1">
      <c r="A9" s="50" t="s">
        <v>26</v>
      </c>
      <c r="B9" s="45">
        <f>SUM(B10:B19)</f>
        <v>26453</v>
      </c>
      <c r="E9" s="67"/>
    </row>
    <row r="10" spans="1:5" s="49" customFormat="1" ht="17.25" customHeight="1">
      <c r="A10" s="47" t="s">
        <v>27</v>
      </c>
      <c r="B10" s="48">
        <v>3626</v>
      </c>
      <c r="E10" s="67"/>
    </row>
    <row r="11" spans="1:5" s="49" customFormat="1" ht="17.25" customHeight="1">
      <c r="A11" s="56" t="s">
        <v>1257</v>
      </c>
      <c r="B11" s="48">
        <v>191</v>
      </c>
      <c r="E11" s="67"/>
    </row>
    <row r="12" spans="1:5" s="49" customFormat="1" ht="17.25" customHeight="1">
      <c r="A12" s="47" t="s">
        <v>28</v>
      </c>
      <c r="B12" s="48">
        <v>163</v>
      </c>
      <c r="E12" s="67"/>
    </row>
    <row r="13" spans="1:5" s="49" customFormat="1" ht="17.25" customHeight="1">
      <c r="A13" s="47" t="s">
        <v>29</v>
      </c>
      <c r="B13" s="48">
        <v>11</v>
      </c>
      <c r="E13" s="67"/>
    </row>
    <row r="14" spans="1:5" s="49" customFormat="1" ht="17.25" customHeight="1">
      <c r="A14" s="47" t="s">
        <v>30</v>
      </c>
      <c r="B14" s="48">
        <v>2507</v>
      </c>
      <c r="E14" s="67"/>
    </row>
    <row r="15" spans="1:5" s="49" customFormat="1" ht="17.25" customHeight="1">
      <c r="A15" s="47" t="s">
        <v>31</v>
      </c>
      <c r="B15" s="48">
        <v>40</v>
      </c>
      <c r="E15" s="67"/>
    </row>
    <row r="16" spans="1:5" s="49" customFormat="1" ht="17.25" customHeight="1">
      <c r="A16" s="47" t="s">
        <v>32</v>
      </c>
      <c r="B16" s="48"/>
      <c r="E16" s="67"/>
    </row>
    <row r="17" spans="1:5" s="49" customFormat="1" ht="17.25" customHeight="1">
      <c r="A17" s="47" t="s">
        <v>33</v>
      </c>
      <c r="B17" s="48">
        <v>274</v>
      </c>
      <c r="E17" s="67"/>
    </row>
    <row r="18" spans="1:5" s="49" customFormat="1" ht="17.25" customHeight="1">
      <c r="A18" s="47" t="s">
        <v>34</v>
      </c>
      <c r="B18" s="48">
        <v>479</v>
      </c>
      <c r="E18" s="67"/>
    </row>
    <row r="19" spans="1:5" s="49" customFormat="1" ht="17.25" customHeight="1">
      <c r="A19" s="47" t="s">
        <v>35</v>
      </c>
      <c r="B19" s="48">
        <v>19162</v>
      </c>
      <c r="E19" s="67"/>
    </row>
    <row r="20" spans="1:5" s="46" customFormat="1" ht="17.25" customHeight="1">
      <c r="A20" s="50" t="s">
        <v>43</v>
      </c>
      <c r="B20" s="45">
        <f>SUM(B21:B27)</f>
        <v>675</v>
      </c>
      <c r="E20" s="67"/>
    </row>
    <row r="21" spans="1:5" s="49" customFormat="1" ht="17.25" customHeight="1">
      <c r="A21" s="47" t="s">
        <v>36</v>
      </c>
      <c r="B21" s="48"/>
      <c r="E21" s="67"/>
    </row>
    <row r="22" spans="1:5" s="49" customFormat="1" ht="17.25" customHeight="1">
      <c r="A22" s="47" t="s">
        <v>37</v>
      </c>
      <c r="B22" s="48"/>
      <c r="E22" s="67"/>
    </row>
    <row r="23" spans="1:5" s="49" customFormat="1" ht="17.25" customHeight="1">
      <c r="A23" s="47" t="s">
        <v>38</v>
      </c>
      <c r="B23" s="48"/>
      <c r="E23" s="67"/>
    </row>
    <row r="24" spans="1:5" s="49" customFormat="1" ht="17.25" customHeight="1">
      <c r="A24" s="47" t="s">
        <v>39</v>
      </c>
      <c r="B24" s="48"/>
      <c r="E24" s="67"/>
    </row>
    <row r="25" spans="1:5" s="49" customFormat="1" ht="17.25" customHeight="1">
      <c r="A25" s="47" t="s">
        <v>40</v>
      </c>
      <c r="B25" s="48">
        <v>675</v>
      </c>
      <c r="E25" s="67"/>
    </row>
    <row r="26" spans="1:5" s="49" customFormat="1" ht="17.25" customHeight="1">
      <c r="A26" s="47" t="s">
        <v>41</v>
      </c>
      <c r="B26" s="48"/>
      <c r="E26" s="67"/>
    </row>
    <row r="27" spans="1:5" s="49" customFormat="1" ht="17.25" customHeight="1">
      <c r="A27" s="47" t="s">
        <v>42</v>
      </c>
      <c r="B27" s="48"/>
      <c r="E27" s="67"/>
    </row>
    <row r="28" spans="1:5" s="46" customFormat="1" ht="17.25" customHeight="1">
      <c r="A28" s="50" t="s">
        <v>44</v>
      </c>
      <c r="B28" s="45">
        <f>SUM(B29:B34)</f>
        <v>0</v>
      </c>
      <c r="E28" s="67"/>
    </row>
    <row r="29" spans="1:5" s="49" customFormat="1" ht="17.25" customHeight="1">
      <c r="A29" s="47" t="s">
        <v>36</v>
      </c>
      <c r="B29" s="48"/>
      <c r="E29" s="67"/>
    </row>
    <row r="30" spans="1:5" s="49" customFormat="1" ht="17.25" customHeight="1">
      <c r="A30" s="47" t="s">
        <v>37</v>
      </c>
      <c r="B30" s="48"/>
      <c r="E30" s="67"/>
    </row>
    <row r="31" spans="1:5" s="49" customFormat="1" ht="17.25" customHeight="1">
      <c r="A31" s="47" t="s">
        <v>38</v>
      </c>
      <c r="B31" s="48"/>
      <c r="E31" s="67"/>
    </row>
    <row r="32" spans="1:5" s="49" customFormat="1" ht="17.25" customHeight="1">
      <c r="A32" s="47" t="s">
        <v>45</v>
      </c>
      <c r="B32" s="48"/>
      <c r="E32" s="67"/>
    </row>
    <row r="33" spans="1:5" s="49" customFormat="1" ht="17.25" customHeight="1">
      <c r="A33" s="47" t="s">
        <v>41</v>
      </c>
      <c r="B33" s="48"/>
      <c r="E33" s="67"/>
    </row>
    <row r="34" spans="1:5" s="49" customFormat="1" ht="17.25" customHeight="1">
      <c r="A34" s="47" t="s">
        <v>42</v>
      </c>
      <c r="B34" s="48"/>
      <c r="E34" s="67"/>
    </row>
    <row r="35" spans="1:5" s="46" customFormat="1" ht="17.25" customHeight="1">
      <c r="A35" s="50" t="s">
        <v>46</v>
      </c>
      <c r="B35" s="45">
        <f>SUM(B36:B38)</f>
        <v>55749</v>
      </c>
      <c r="E35" s="67"/>
    </row>
    <row r="36" spans="1:5" s="49" customFormat="1" ht="17.25" customHeight="1">
      <c r="A36" s="47" t="s">
        <v>47</v>
      </c>
      <c r="B36" s="48">
        <v>44873</v>
      </c>
      <c r="E36" s="67"/>
    </row>
    <row r="37" spans="1:5" s="49" customFormat="1" ht="17.25" customHeight="1">
      <c r="A37" s="56" t="s">
        <v>1258</v>
      </c>
      <c r="B37" s="48">
        <v>8517</v>
      </c>
      <c r="E37" s="67"/>
    </row>
    <row r="38" spans="1:5" s="49" customFormat="1" ht="17.25" customHeight="1">
      <c r="A38" s="47" t="s">
        <v>87</v>
      </c>
      <c r="B38" s="48">
        <v>2359</v>
      </c>
      <c r="E38" s="67"/>
    </row>
    <row r="39" spans="1:5" s="46" customFormat="1" ht="17.25" customHeight="1">
      <c r="A39" s="50" t="s">
        <v>48</v>
      </c>
      <c r="B39" s="45">
        <f>SUM(B40:B41)</f>
        <v>335</v>
      </c>
      <c r="E39" s="67"/>
    </row>
    <row r="40" spans="1:5" s="49" customFormat="1" ht="17.25" customHeight="1">
      <c r="A40" s="47" t="s">
        <v>49</v>
      </c>
      <c r="B40" s="48">
        <v>335</v>
      </c>
      <c r="E40" s="67"/>
    </row>
    <row r="41" spans="1:5" s="49" customFormat="1" ht="17.25" customHeight="1">
      <c r="A41" s="47" t="s">
        <v>50</v>
      </c>
      <c r="B41" s="48"/>
      <c r="E41" s="67"/>
    </row>
    <row r="42" spans="1:5" s="46" customFormat="1" ht="17.25" customHeight="1">
      <c r="A42" s="50" t="s">
        <v>51</v>
      </c>
      <c r="B42" s="45">
        <f>SUM(B43:B45)</f>
        <v>0</v>
      </c>
      <c r="E42" s="67"/>
    </row>
    <row r="43" spans="1:5" s="49" customFormat="1" ht="17.25" customHeight="1">
      <c r="A43" s="47" t="s">
        <v>52</v>
      </c>
      <c r="B43" s="48"/>
      <c r="E43" s="67"/>
    </row>
    <row r="44" spans="1:5" s="49" customFormat="1" ht="17.25" customHeight="1">
      <c r="A44" s="51" t="s">
        <v>88</v>
      </c>
      <c r="B44" s="48"/>
      <c r="E44" s="67"/>
    </row>
    <row r="45" spans="1:5" s="49" customFormat="1" ht="17.25" customHeight="1">
      <c r="A45" s="47" t="s">
        <v>53</v>
      </c>
      <c r="B45" s="48"/>
      <c r="E45" s="67"/>
    </row>
    <row r="46" spans="1:5" s="46" customFormat="1" ht="17.25" customHeight="1">
      <c r="A46" s="50" t="s">
        <v>54</v>
      </c>
      <c r="B46" s="45">
        <f>SUM(B47:B48)</f>
        <v>0</v>
      </c>
      <c r="E46" s="67"/>
    </row>
    <row r="47" spans="1:5" s="49" customFormat="1" ht="17.25" customHeight="1">
      <c r="A47" s="47" t="s">
        <v>55</v>
      </c>
      <c r="B47" s="48"/>
      <c r="E47" s="67"/>
    </row>
    <row r="48" spans="1:5" s="49" customFormat="1" ht="17.25" customHeight="1">
      <c r="A48" s="47" t="s">
        <v>56</v>
      </c>
      <c r="B48" s="48"/>
      <c r="E48" s="67"/>
    </row>
    <row r="49" spans="1:5" s="46" customFormat="1" ht="17.25" customHeight="1">
      <c r="A49" s="50" t="s">
        <v>57</v>
      </c>
      <c r="B49" s="45">
        <f>SUM(B50:B54)</f>
        <v>12501</v>
      </c>
      <c r="E49" s="67"/>
    </row>
    <row r="50" spans="1:5" s="49" customFormat="1" ht="17.25" customHeight="1">
      <c r="A50" s="47" t="s">
        <v>58</v>
      </c>
      <c r="B50" s="48">
        <v>7193</v>
      </c>
      <c r="E50" s="67"/>
    </row>
    <row r="51" spans="1:5" s="49" customFormat="1" ht="17.25" customHeight="1">
      <c r="A51" s="47" t="s">
        <v>59</v>
      </c>
      <c r="B51" s="48">
        <v>273</v>
      </c>
      <c r="E51" s="67"/>
    </row>
    <row r="52" spans="1:5" s="49" customFormat="1" ht="17.25" customHeight="1">
      <c r="A52" s="47" t="s">
        <v>60</v>
      </c>
      <c r="B52" s="48"/>
      <c r="E52" s="67"/>
    </row>
    <row r="53" spans="1:5" s="49" customFormat="1" ht="17.25" customHeight="1">
      <c r="A53" s="47" t="s">
        <v>61</v>
      </c>
      <c r="B53" s="48">
        <v>3321</v>
      </c>
      <c r="E53" s="67"/>
    </row>
    <row r="54" spans="1:5" s="49" customFormat="1" ht="17.25" customHeight="1">
      <c r="A54" s="47" t="s">
        <v>62</v>
      </c>
      <c r="B54" s="48">
        <v>1714</v>
      </c>
      <c r="E54" s="67"/>
    </row>
    <row r="55" spans="1:5" s="46" customFormat="1" ht="17.25" customHeight="1">
      <c r="A55" s="50" t="s">
        <v>63</v>
      </c>
      <c r="B55" s="45"/>
      <c r="E55" s="67"/>
    </row>
    <row r="56" spans="1:5" s="49" customFormat="1" ht="17.25" customHeight="1">
      <c r="A56" s="47" t="s">
        <v>64</v>
      </c>
      <c r="B56" s="48"/>
      <c r="E56" s="67"/>
    </row>
    <row r="57" spans="1:5" s="49" customFormat="1" ht="17.25" customHeight="1">
      <c r="A57" s="47" t="s">
        <v>65</v>
      </c>
      <c r="B57" s="48"/>
      <c r="E57" s="67"/>
    </row>
    <row r="58" spans="1:5" s="46" customFormat="1" ht="17.25" customHeight="1">
      <c r="A58" s="50" t="s">
        <v>66</v>
      </c>
      <c r="B58" s="45">
        <f>SUM(B59:B62)</f>
        <v>4635</v>
      </c>
      <c r="E58" s="67"/>
    </row>
    <row r="59" spans="1:5" s="49" customFormat="1" ht="17.25" customHeight="1">
      <c r="A59" s="47" t="s">
        <v>67</v>
      </c>
      <c r="B59" s="48">
        <v>4634</v>
      </c>
      <c r="C59" s="68"/>
      <c r="D59" s="68"/>
      <c r="E59" s="67"/>
    </row>
    <row r="60" spans="1:5" s="49" customFormat="1" ht="17.25" customHeight="1">
      <c r="A60" s="47" t="s">
        <v>68</v>
      </c>
      <c r="B60" s="48"/>
      <c r="E60" s="67"/>
    </row>
    <row r="61" spans="1:5" s="49" customFormat="1" ht="17.25" customHeight="1">
      <c r="A61" s="47" t="s">
        <v>69</v>
      </c>
      <c r="B61" s="48">
        <v>1</v>
      </c>
      <c r="E61" s="67"/>
    </row>
    <row r="62" spans="1:5" s="49" customFormat="1" ht="17.25" customHeight="1">
      <c r="A62" s="47" t="s">
        <v>70</v>
      </c>
      <c r="B62" s="48"/>
      <c r="E62" s="67"/>
    </row>
    <row r="63" spans="1:5" s="46" customFormat="1" ht="17.25" customHeight="1">
      <c r="A63" s="50" t="s">
        <v>71</v>
      </c>
      <c r="B63" s="45"/>
      <c r="E63" s="67"/>
    </row>
    <row r="64" spans="1:5" s="49" customFormat="1" ht="17.25" customHeight="1">
      <c r="A64" s="47" t="s">
        <v>72</v>
      </c>
      <c r="B64" s="48"/>
      <c r="E64" s="67"/>
    </row>
    <row r="65" spans="1:5" s="49" customFormat="1" ht="17.25" customHeight="1">
      <c r="A65" s="47" t="s">
        <v>73</v>
      </c>
      <c r="B65" s="48"/>
      <c r="E65" s="67"/>
    </row>
    <row r="66" spans="1:5" s="46" customFormat="1" ht="17.25" customHeight="1">
      <c r="A66" s="50" t="s">
        <v>74</v>
      </c>
      <c r="B66" s="45"/>
      <c r="E66" s="67"/>
    </row>
    <row r="67" spans="1:5" s="49" customFormat="1" ht="17.25" customHeight="1">
      <c r="A67" s="47" t="s">
        <v>75</v>
      </c>
      <c r="B67" s="48"/>
      <c r="E67" s="67"/>
    </row>
    <row r="68" spans="1:5" s="49" customFormat="1" ht="17.25" customHeight="1">
      <c r="A68" s="47" t="s">
        <v>76</v>
      </c>
      <c r="B68" s="48"/>
      <c r="E68" s="67"/>
    </row>
    <row r="69" spans="1:5" s="49" customFormat="1" ht="17.25" customHeight="1">
      <c r="A69" s="47" t="s">
        <v>77</v>
      </c>
      <c r="B69" s="48"/>
      <c r="E69" s="67"/>
    </row>
    <row r="70" spans="1:5" s="49" customFormat="1" ht="17.25" customHeight="1">
      <c r="A70" s="47" t="s">
        <v>78</v>
      </c>
      <c r="B70" s="48"/>
      <c r="E70" s="67"/>
    </row>
    <row r="71" spans="1:5" s="46" customFormat="1" ht="17.25" customHeight="1">
      <c r="A71" s="50" t="s">
        <v>79</v>
      </c>
      <c r="B71" s="45"/>
      <c r="E71" s="67"/>
    </row>
    <row r="72" spans="1:5" s="49" customFormat="1" ht="17.25" customHeight="1">
      <c r="A72" s="47" t="s">
        <v>80</v>
      </c>
      <c r="B72" s="48"/>
      <c r="E72" s="67"/>
    </row>
    <row r="73" spans="1:5" s="49" customFormat="1" ht="17.25" customHeight="1">
      <c r="A73" s="47" t="s">
        <v>81</v>
      </c>
      <c r="B73" s="48"/>
      <c r="E73" s="67"/>
    </row>
    <row r="74" spans="1:5" s="46" customFormat="1" ht="17.25" customHeight="1">
      <c r="A74" s="50" t="s">
        <v>82</v>
      </c>
      <c r="B74" s="45">
        <f>SUM(B75:B78)</f>
        <v>0</v>
      </c>
      <c r="E74" s="67"/>
    </row>
    <row r="75" spans="1:5" s="49" customFormat="1" ht="17.25" customHeight="1">
      <c r="A75" s="47" t="s">
        <v>83</v>
      </c>
      <c r="B75" s="48"/>
      <c r="E75" s="67"/>
    </row>
    <row r="76" spans="1:5" s="49" customFormat="1" ht="17.25" customHeight="1">
      <c r="A76" s="47" t="s">
        <v>84</v>
      </c>
      <c r="B76" s="48"/>
      <c r="E76" s="67"/>
    </row>
    <row r="77" spans="1:5" s="49" customFormat="1" ht="17.25" customHeight="1">
      <c r="A77" s="47" t="s">
        <v>85</v>
      </c>
      <c r="B77" s="48"/>
      <c r="E77" s="67"/>
    </row>
    <row r="78" spans="1:5" s="49" customFormat="1" ht="17.25" customHeight="1">
      <c r="A78" s="47" t="s">
        <v>86</v>
      </c>
      <c r="B78" s="48"/>
      <c r="E78" s="67"/>
    </row>
    <row r="79" spans="1:5" s="46" customFormat="1" ht="17.25" customHeight="1">
      <c r="A79" s="192" t="s">
        <v>1234</v>
      </c>
      <c r="B79" s="45">
        <f>B74+B71+B66+B63+B58+B55+B49+B46+B42+B39+B35+B28+B20+B9+B4</f>
        <v>126544</v>
      </c>
      <c r="E79" s="67"/>
    </row>
    <row r="80" s="49" customFormat="1" ht="13.5">
      <c r="B80" s="52"/>
    </row>
    <row r="81" spans="2:3" s="49" customFormat="1" ht="13.5">
      <c r="B81" s="52"/>
      <c r="C81" s="68"/>
    </row>
    <row r="82" ht="13.5">
      <c r="B82" s="53"/>
    </row>
    <row r="83" ht="13.5">
      <c r="B83" s="53"/>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FFFF00"/>
  </sheetPr>
  <dimension ref="A2:B24"/>
  <sheetViews>
    <sheetView zoomScalePageLayoutView="0" workbookViewId="0" topLeftCell="A1">
      <selection activeCell="D18" sqref="D18"/>
    </sheetView>
  </sheetViews>
  <sheetFormatPr defaultColWidth="9.140625" defaultRowHeight="15"/>
  <cols>
    <col min="1" max="1" width="60.57421875" style="0" customWidth="1"/>
    <col min="2" max="2" width="15.57421875" style="297" customWidth="1"/>
  </cols>
  <sheetData>
    <row r="2" spans="1:2" ht="20.25">
      <c r="A2" s="398" t="s">
        <v>1866</v>
      </c>
      <c r="B2" s="378"/>
    </row>
    <row r="3" spans="1:2" ht="14.25">
      <c r="A3" s="233"/>
      <c r="B3" s="234" t="s">
        <v>1166</v>
      </c>
    </row>
    <row r="4" spans="1:2" ht="19.5" customHeight="1">
      <c r="A4" s="235" t="s">
        <v>1750</v>
      </c>
      <c r="B4" s="442" t="s">
        <v>1798</v>
      </c>
    </row>
    <row r="5" spans="1:2" ht="19.5" customHeight="1">
      <c r="A5" s="292" t="s">
        <v>1848</v>
      </c>
      <c r="B5" s="295"/>
    </row>
    <row r="6" spans="1:2" ht="19.5" customHeight="1">
      <c r="A6" s="293" t="s">
        <v>1847</v>
      </c>
      <c r="B6" s="296"/>
    </row>
    <row r="7" spans="1:2" ht="19.5" customHeight="1">
      <c r="A7" s="292" t="s">
        <v>1849</v>
      </c>
      <c r="B7" s="295"/>
    </row>
    <row r="8" spans="1:2" ht="19.5" customHeight="1">
      <c r="A8" s="294" t="s">
        <v>1850</v>
      </c>
      <c r="B8" s="237"/>
    </row>
    <row r="9" spans="1:2" ht="19.5" customHeight="1">
      <c r="A9" s="294" t="s">
        <v>1865</v>
      </c>
      <c r="B9" s="237"/>
    </row>
    <row r="10" spans="1:2" ht="19.5" customHeight="1">
      <c r="A10" s="294" t="s">
        <v>1851</v>
      </c>
      <c r="B10" s="238"/>
    </row>
    <row r="11" spans="1:2" ht="19.5" customHeight="1">
      <c r="A11" s="294" t="s">
        <v>1852</v>
      </c>
      <c r="B11" s="237"/>
    </row>
    <row r="12" spans="1:2" ht="19.5" customHeight="1">
      <c r="A12" s="294" t="s">
        <v>1853</v>
      </c>
      <c r="B12" s="237"/>
    </row>
    <row r="13" spans="1:2" ht="19.5" customHeight="1">
      <c r="A13" s="294" t="s">
        <v>1854</v>
      </c>
      <c r="B13" s="237"/>
    </row>
    <row r="14" spans="1:2" ht="19.5" customHeight="1">
      <c r="A14" s="294" t="s">
        <v>1855</v>
      </c>
      <c r="B14" s="237"/>
    </row>
    <row r="15" spans="1:2" ht="19.5" customHeight="1">
      <c r="A15" s="294" t="s">
        <v>1856</v>
      </c>
      <c r="B15" s="239"/>
    </row>
    <row r="16" spans="1:2" ht="19.5" customHeight="1">
      <c r="A16" s="294" t="s">
        <v>1857</v>
      </c>
      <c r="B16" s="238"/>
    </row>
    <row r="17" spans="1:2" ht="19.5" customHeight="1">
      <c r="A17" s="294" t="s">
        <v>1858</v>
      </c>
      <c r="B17" s="238"/>
    </row>
    <row r="18" spans="1:2" ht="19.5" customHeight="1">
      <c r="A18" s="294" t="s">
        <v>1859</v>
      </c>
      <c r="B18" s="237"/>
    </row>
    <row r="19" spans="1:2" ht="19.5" customHeight="1">
      <c r="A19" s="294" t="s">
        <v>1860</v>
      </c>
      <c r="B19" s="238"/>
    </row>
    <row r="20" spans="1:2" ht="19.5" customHeight="1">
      <c r="A20" s="294" t="s">
        <v>1861</v>
      </c>
      <c r="B20" s="237"/>
    </row>
    <row r="21" spans="1:2" ht="19.5" customHeight="1">
      <c r="A21" s="294" t="s">
        <v>1862</v>
      </c>
      <c r="B21" s="237"/>
    </row>
    <row r="22" spans="1:2" ht="19.5" customHeight="1">
      <c r="A22" s="294" t="s">
        <v>1863</v>
      </c>
      <c r="B22" s="237"/>
    </row>
    <row r="23" spans="1:2" ht="19.5" customHeight="1">
      <c r="A23" s="294" t="s">
        <v>1864</v>
      </c>
      <c r="B23" s="237"/>
    </row>
    <row r="24" spans="1:2" ht="26.25" customHeight="1">
      <c r="A24" s="240" t="s">
        <v>1791</v>
      </c>
      <c r="B24" s="241"/>
    </row>
  </sheetData>
  <sheetProtection/>
  <mergeCells count="1">
    <mergeCell ref="A2:B2"/>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B24"/>
  <sheetViews>
    <sheetView zoomScale="60" zoomScaleNormal="60" zoomScalePageLayoutView="0" workbookViewId="0" topLeftCell="A13">
      <selection activeCell="K28" sqref="K28"/>
    </sheetView>
  </sheetViews>
  <sheetFormatPr defaultColWidth="8.8515625" defaultRowHeight="15"/>
  <cols>
    <col min="1" max="1" width="65.57421875" style="454" customWidth="1"/>
    <col min="2" max="2" width="41.28125" style="454" customWidth="1"/>
    <col min="3" max="16384" width="8.8515625" style="444" customWidth="1"/>
  </cols>
  <sheetData>
    <row r="1" spans="1:2" ht="25.5">
      <c r="A1" s="443" t="s">
        <v>1974</v>
      </c>
      <c r="B1" s="443"/>
    </row>
    <row r="2" spans="1:2" ht="14.25">
      <c r="A2" s="445"/>
      <c r="B2" s="446" t="s">
        <v>1166</v>
      </c>
    </row>
    <row r="3" spans="1:2" ht="39.75" customHeight="1">
      <c r="A3" s="447" t="s">
        <v>1954</v>
      </c>
      <c r="B3" s="447" t="s">
        <v>1953</v>
      </c>
    </row>
    <row r="4" spans="1:2" s="450" customFormat="1" ht="39.75" customHeight="1">
      <c r="A4" s="448" t="s">
        <v>1171</v>
      </c>
      <c r="B4" s="449"/>
    </row>
    <row r="5" spans="1:2" s="450" customFormat="1" ht="39.75" customHeight="1">
      <c r="A5" s="451" t="s">
        <v>1955</v>
      </c>
      <c r="B5" s="452"/>
    </row>
    <row r="6" spans="1:2" s="450" customFormat="1" ht="39.75" customHeight="1">
      <c r="A6" s="451" t="s">
        <v>1956</v>
      </c>
      <c r="B6" s="452"/>
    </row>
    <row r="7" spans="1:2" s="450" customFormat="1" ht="39.75" customHeight="1">
      <c r="A7" s="451" t="s">
        <v>1957</v>
      </c>
      <c r="B7" s="452"/>
    </row>
    <row r="8" spans="1:2" s="450" customFormat="1" ht="39.75" customHeight="1">
      <c r="A8" s="451" t="s">
        <v>1958</v>
      </c>
      <c r="B8" s="452"/>
    </row>
    <row r="9" spans="1:2" s="450" customFormat="1" ht="39.75" customHeight="1">
      <c r="A9" s="451" t="s">
        <v>1959</v>
      </c>
      <c r="B9" s="452"/>
    </row>
    <row r="10" spans="1:2" s="450" customFormat="1" ht="39.75" customHeight="1">
      <c r="A10" s="451" t="s">
        <v>1960</v>
      </c>
      <c r="B10" s="452"/>
    </row>
    <row r="11" spans="1:2" s="450" customFormat="1" ht="39.75" customHeight="1">
      <c r="A11" s="451" t="s">
        <v>1961</v>
      </c>
      <c r="B11" s="452"/>
    </row>
    <row r="12" spans="1:2" s="450" customFormat="1" ht="39.75" customHeight="1">
      <c r="A12" s="453" t="s">
        <v>1962</v>
      </c>
      <c r="B12" s="452"/>
    </row>
    <row r="13" spans="1:2" ht="39.75" customHeight="1">
      <c r="A13" s="453" t="s">
        <v>1963</v>
      </c>
      <c r="B13" s="452"/>
    </row>
    <row r="14" spans="1:2" ht="39.75" customHeight="1">
      <c r="A14" s="453" t="s">
        <v>1964</v>
      </c>
      <c r="B14" s="452"/>
    </row>
    <row r="15" spans="1:2" ht="39.75" customHeight="1">
      <c r="A15" s="453" t="s">
        <v>1965</v>
      </c>
      <c r="B15" s="452"/>
    </row>
    <row r="16" spans="1:2" ht="39.75" customHeight="1">
      <c r="A16" s="453" t="s">
        <v>1966</v>
      </c>
      <c r="B16" s="452"/>
    </row>
    <row r="17" spans="1:2" ht="39.75" customHeight="1">
      <c r="A17" s="453" t="s">
        <v>1967</v>
      </c>
      <c r="B17" s="452"/>
    </row>
    <row r="18" spans="1:2" ht="39.75" customHeight="1">
      <c r="A18" s="453" t="s">
        <v>1968</v>
      </c>
      <c r="B18" s="452"/>
    </row>
    <row r="19" spans="1:2" ht="39.75" customHeight="1">
      <c r="A19" s="453" t="s">
        <v>1969</v>
      </c>
      <c r="B19" s="452"/>
    </row>
    <row r="20" spans="1:2" ht="39.75" customHeight="1">
      <c r="A20" s="453" t="s">
        <v>1970</v>
      </c>
      <c r="B20" s="452"/>
    </row>
    <row r="21" spans="1:2" ht="39.75" customHeight="1">
      <c r="A21" s="453" t="s">
        <v>1971</v>
      </c>
      <c r="B21" s="452"/>
    </row>
    <row r="22" spans="1:2" ht="39.75" customHeight="1">
      <c r="A22" s="453" t="s">
        <v>1972</v>
      </c>
      <c r="B22" s="452"/>
    </row>
    <row r="23" spans="1:2" ht="39.75" customHeight="1">
      <c r="A23" s="453" t="s">
        <v>1973</v>
      </c>
      <c r="B23" s="452"/>
    </row>
    <row r="24" ht="14.25">
      <c r="A24" s="454" t="s">
        <v>1926</v>
      </c>
    </row>
  </sheetData>
  <sheetProtection/>
  <mergeCells count="1">
    <mergeCell ref="A1:B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87" r:id="rId1"/>
</worksheet>
</file>

<file path=xl/worksheets/sheet32.xml><?xml version="1.0" encoding="utf-8"?>
<worksheet xmlns="http://schemas.openxmlformats.org/spreadsheetml/2006/main" xmlns:r="http://schemas.openxmlformats.org/officeDocument/2006/relationships">
  <sheetPr>
    <tabColor rgb="FF00B0F0"/>
    <pageSetUpPr fitToPage="1"/>
  </sheetPr>
  <dimension ref="A1:G37"/>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D15" sqref="D15"/>
    </sheetView>
  </sheetViews>
  <sheetFormatPr defaultColWidth="9.140625" defaultRowHeight="15"/>
  <cols>
    <col min="1" max="1" width="36.140625" style="164" customWidth="1"/>
    <col min="2" max="2" width="12.140625" style="145" customWidth="1"/>
    <col min="3" max="3" width="41.00390625" style="164" customWidth="1"/>
    <col min="4" max="4" width="12.28125" style="145" customWidth="1"/>
    <col min="5" max="5" width="9.00390625" style="145" customWidth="1"/>
    <col min="6" max="6" width="9.421875" style="145" bestFit="1" customWidth="1"/>
    <col min="7" max="7" width="10.421875" style="145" bestFit="1" customWidth="1"/>
    <col min="8" max="16384" width="9.00390625" style="145" customWidth="1"/>
  </cols>
  <sheetData>
    <row r="1" spans="1:4" ht="34.5" customHeight="1">
      <c r="A1" s="399" t="s">
        <v>1889</v>
      </c>
      <c r="B1" s="399"/>
      <c r="C1" s="399"/>
      <c r="D1" s="399"/>
    </row>
    <row r="2" ht="13.5" customHeight="1">
      <c r="D2" s="367" t="s">
        <v>1683</v>
      </c>
    </row>
    <row r="3" spans="1:4" s="165" customFormat="1" ht="21" customHeight="1">
      <c r="A3" s="121" t="s">
        <v>1684</v>
      </c>
      <c r="B3" s="121" t="s">
        <v>1685</v>
      </c>
      <c r="C3" s="121" t="s">
        <v>1684</v>
      </c>
      <c r="D3" s="121" t="s">
        <v>1685</v>
      </c>
    </row>
    <row r="4" spans="1:6" s="165" customFormat="1" ht="21" customHeight="1">
      <c r="A4" s="166" t="s">
        <v>982</v>
      </c>
      <c r="B4" s="167">
        <v>80</v>
      </c>
      <c r="C4" s="168" t="s">
        <v>1700</v>
      </c>
      <c r="D4" s="169"/>
      <c r="E4" s="170"/>
      <c r="F4" s="171"/>
    </row>
    <row r="5" spans="1:6" s="165" customFormat="1" ht="21" customHeight="1">
      <c r="A5" s="166" t="s">
        <v>504</v>
      </c>
      <c r="B5" s="167"/>
      <c r="C5" s="172" t="s">
        <v>1701</v>
      </c>
      <c r="D5" s="167"/>
      <c r="F5" s="171"/>
    </row>
    <row r="6" spans="1:6" s="165" customFormat="1" ht="21" customHeight="1">
      <c r="A6" s="166" t="s">
        <v>505</v>
      </c>
      <c r="B6" s="167"/>
      <c r="C6" s="172" t="s">
        <v>1702</v>
      </c>
      <c r="D6" s="167"/>
      <c r="F6" s="171"/>
    </row>
    <row r="7" spans="1:6" s="165" customFormat="1" ht="21" customHeight="1">
      <c r="A7" s="166" t="s">
        <v>506</v>
      </c>
      <c r="B7" s="167"/>
      <c r="C7" s="172" t="s">
        <v>1703</v>
      </c>
      <c r="D7" s="167"/>
      <c r="F7" s="171"/>
    </row>
    <row r="8" spans="1:6" s="165" customFormat="1" ht="21" customHeight="1">
      <c r="A8" s="166" t="s">
        <v>507</v>
      </c>
      <c r="B8" s="167"/>
      <c r="C8" s="172" t="s">
        <v>1704</v>
      </c>
      <c r="D8" s="167"/>
      <c r="F8" s="171"/>
    </row>
    <row r="9" spans="1:6" s="165" customFormat="1" ht="21" customHeight="1">
      <c r="A9" s="166"/>
      <c r="B9" s="173"/>
      <c r="C9" s="172" t="s">
        <v>1705</v>
      </c>
      <c r="D9" s="169"/>
      <c r="F9" s="171"/>
    </row>
    <row r="10" spans="1:6" s="165" customFormat="1" ht="21" customHeight="1">
      <c r="A10" s="166"/>
      <c r="B10" s="173"/>
      <c r="C10" s="168" t="s">
        <v>1706</v>
      </c>
      <c r="D10" s="169"/>
      <c r="F10" s="171"/>
    </row>
    <row r="11" spans="1:6" s="165" customFormat="1" ht="21" customHeight="1">
      <c r="A11" s="174"/>
      <c r="B11" s="173"/>
      <c r="C11" s="172" t="s">
        <v>1707</v>
      </c>
      <c r="D11" s="167"/>
      <c r="F11" s="171"/>
    </row>
    <row r="12" spans="1:6" s="165" customFormat="1" ht="21" customHeight="1">
      <c r="A12" s="174"/>
      <c r="B12" s="173"/>
      <c r="C12" s="172" t="s">
        <v>1708</v>
      </c>
      <c r="D12" s="167"/>
      <c r="F12" s="171"/>
    </row>
    <row r="13" spans="1:6" s="165" customFormat="1" ht="21" customHeight="1">
      <c r="A13" s="174"/>
      <c r="B13" s="173"/>
      <c r="C13" s="172" t="s">
        <v>1709</v>
      </c>
      <c r="D13" s="167"/>
      <c r="F13" s="171"/>
    </row>
    <row r="14" spans="1:6" s="165" customFormat="1" ht="21" customHeight="1">
      <c r="A14" s="175"/>
      <c r="B14" s="176"/>
      <c r="C14" s="172" t="s">
        <v>1710</v>
      </c>
      <c r="D14" s="177"/>
      <c r="F14" s="171"/>
    </row>
    <row r="15" spans="1:6" s="165" customFormat="1" ht="21" customHeight="1">
      <c r="A15" s="174"/>
      <c r="B15" s="173"/>
      <c r="C15" s="166" t="s">
        <v>1711</v>
      </c>
      <c r="D15" s="167"/>
      <c r="F15" s="171"/>
    </row>
    <row r="16" spans="1:6" s="165" customFormat="1" ht="21" customHeight="1">
      <c r="A16" s="178"/>
      <c r="B16" s="173"/>
      <c r="C16" s="166" t="s">
        <v>1712</v>
      </c>
      <c r="D16" s="167"/>
      <c r="F16" s="171"/>
    </row>
    <row r="17" spans="1:6" s="165" customFormat="1" ht="21" customHeight="1">
      <c r="A17" s="178"/>
      <c r="B17" s="173"/>
      <c r="C17" s="166" t="s">
        <v>1713</v>
      </c>
      <c r="D17" s="167"/>
      <c r="F17" s="171"/>
    </row>
    <row r="18" spans="1:6" s="165" customFormat="1" ht="21" customHeight="1">
      <c r="A18" s="178"/>
      <c r="B18" s="173"/>
      <c r="C18" s="166" t="s">
        <v>1714</v>
      </c>
      <c r="D18" s="167"/>
      <c r="F18" s="171"/>
    </row>
    <row r="19" spans="1:7" s="165" customFormat="1" ht="21" customHeight="1">
      <c r="A19" s="178"/>
      <c r="B19" s="173"/>
      <c r="C19" s="179" t="s">
        <v>1715</v>
      </c>
      <c r="D19" s="169"/>
      <c r="E19" s="180"/>
      <c r="F19" s="171"/>
      <c r="G19" s="170"/>
    </row>
    <row r="20" spans="1:6" s="165" customFormat="1" ht="21" customHeight="1">
      <c r="A20" s="178"/>
      <c r="B20" s="173"/>
      <c r="C20" s="166" t="s">
        <v>1716</v>
      </c>
      <c r="D20" s="167"/>
      <c r="F20" s="171"/>
    </row>
    <row r="21" spans="1:6" s="165" customFormat="1" ht="21" customHeight="1">
      <c r="A21" s="178"/>
      <c r="B21" s="173"/>
      <c r="C21" s="179" t="s">
        <v>1717</v>
      </c>
      <c r="D21" s="169"/>
      <c r="F21" s="171"/>
    </row>
    <row r="22" spans="1:6" s="165" customFormat="1" ht="21" customHeight="1">
      <c r="A22" s="178"/>
      <c r="B22" s="173"/>
      <c r="C22" s="166" t="s">
        <v>1718</v>
      </c>
      <c r="D22" s="167"/>
      <c r="F22" s="171"/>
    </row>
    <row r="23" spans="1:6" s="165" customFormat="1" ht="21" customHeight="1">
      <c r="A23" s="178"/>
      <c r="B23" s="173"/>
      <c r="C23" s="166" t="s">
        <v>1719</v>
      </c>
      <c r="D23" s="167"/>
      <c r="F23" s="171"/>
    </row>
    <row r="24" spans="1:6" s="165" customFormat="1" ht="21" customHeight="1">
      <c r="A24" s="178"/>
      <c r="B24" s="173"/>
      <c r="C24" s="166" t="s">
        <v>1720</v>
      </c>
      <c r="D24" s="167"/>
      <c r="F24" s="171"/>
    </row>
    <row r="25" spans="1:6" s="165" customFormat="1" ht="21" customHeight="1">
      <c r="A25" s="178"/>
      <c r="B25" s="173"/>
      <c r="C25" s="179" t="s">
        <v>1721</v>
      </c>
      <c r="D25" s="169"/>
      <c r="F25" s="181"/>
    </row>
    <row r="26" spans="1:6" s="165" customFormat="1" ht="21" customHeight="1">
      <c r="A26" s="178"/>
      <c r="B26" s="173"/>
      <c r="C26" s="166"/>
      <c r="D26" s="167"/>
      <c r="F26" s="171"/>
    </row>
    <row r="27" spans="1:7" s="180" customFormat="1" ht="21" customHeight="1">
      <c r="A27" s="182" t="s">
        <v>1722</v>
      </c>
      <c r="B27" s="183">
        <f>SUM(B4:B8)</f>
        <v>80</v>
      </c>
      <c r="C27" s="182" t="s">
        <v>1723</v>
      </c>
      <c r="D27" s="169"/>
      <c r="F27" s="171"/>
      <c r="G27" s="184"/>
    </row>
    <row r="28" spans="1:6" s="165" customFormat="1" ht="21" customHeight="1">
      <c r="A28" s="185"/>
      <c r="B28" s="167"/>
      <c r="C28" s="365" t="s">
        <v>1724</v>
      </c>
      <c r="D28" s="366">
        <v>80</v>
      </c>
      <c r="F28" s="181"/>
    </row>
    <row r="29" spans="1:6" s="165" customFormat="1" ht="21" customHeight="1">
      <c r="A29" s="175" t="s">
        <v>1725</v>
      </c>
      <c r="B29" s="169">
        <v>80</v>
      </c>
      <c r="C29" s="175" t="s">
        <v>1726</v>
      </c>
      <c r="D29" s="169">
        <f>D27+D28</f>
        <v>80</v>
      </c>
      <c r="F29" s="171"/>
    </row>
    <row r="30" spans="1:6" ht="21" customHeight="1">
      <c r="A30" s="400"/>
      <c r="B30" s="400"/>
      <c r="C30" s="400"/>
      <c r="D30" s="400"/>
      <c r="F30" s="186"/>
    </row>
    <row r="31" spans="4:6" ht="13.5">
      <c r="D31" s="187"/>
      <c r="F31" s="188"/>
    </row>
    <row r="32" spans="4:6" ht="13.5">
      <c r="D32" s="189"/>
      <c r="F32" s="186"/>
    </row>
    <row r="33" ht="13.5">
      <c r="F33" s="188"/>
    </row>
    <row r="34" ht="13.5">
      <c r="F34" s="186"/>
    </row>
    <row r="35" ht="13.5">
      <c r="F35" s="186"/>
    </row>
    <row r="36" ht="13.5">
      <c r="F36" s="186"/>
    </row>
    <row r="37" ht="13.5">
      <c r="F37" s="188"/>
    </row>
  </sheetData>
  <sheetProtection/>
  <mergeCells count="2">
    <mergeCell ref="A1:D1"/>
    <mergeCell ref="A30:D3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9" r:id="rId1"/>
  <headerFooter>
    <oddFooter>&amp;C第 &amp;P 页，共 &amp;N 页</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34"/>
  <sheetViews>
    <sheetView showZeros="0" zoomScale="50" zoomScaleNormal="50" zoomScalePageLayoutView="0" workbookViewId="0" topLeftCell="A16">
      <selection activeCell="F34" sqref="F34"/>
    </sheetView>
  </sheetViews>
  <sheetFormatPr defaultColWidth="10.00390625" defaultRowHeight="15"/>
  <cols>
    <col min="1" max="1" width="57.57421875" style="456" customWidth="1"/>
    <col min="2" max="2" width="40.57421875" style="456" customWidth="1"/>
    <col min="3" max="3" width="29.421875" style="456" customWidth="1"/>
    <col min="4" max="16384" width="10.00390625" style="456" customWidth="1"/>
  </cols>
  <sheetData>
    <row r="1" spans="1:3" ht="33" customHeight="1">
      <c r="A1" s="455" t="s">
        <v>2008</v>
      </c>
      <c r="B1" s="455"/>
      <c r="C1" s="455"/>
    </row>
    <row r="2" ht="26.25" customHeight="1">
      <c r="C2" s="457" t="s">
        <v>1975</v>
      </c>
    </row>
    <row r="3" spans="1:3" ht="34.5" customHeight="1">
      <c r="A3" s="458" t="s">
        <v>1976</v>
      </c>
      <c r="B3" s="459" t="s">
        <v>1891</v>
      </c>
      <c r="C3" s="460" t="s">
        <v>1977</v>
      </c>
    </row>
    <row r="4" spans="1:3" ht="34.5" customHeight="1">
      <c r="A4" s="461" t="s">
        <v>1978</v>
      </c>
      <c r="B4" s="462"/>
      <c r="C4" s="463"/>
    </row>
    <row r="5" spans="1:3" ht="34.5" customHeight="1">
      <c r="A5" s="464" t="s">
        <v>1979</v>
      </c>
      <c r="B5" s="465"/>
      <c r="C5" s="463"/>
    </row>
    <row r="6" spans="1:3" ht="34.5" customHeight="1">
      <c r="A6" s="464" t="s">
        <v>1980</v>
      </c>
      <c r="B6" s="465"/>
      <c r="C6" s="463"/>
    </row>
    <row r="7" spans="1:3" ht="34.5" customHeight="1">
      <c r="A7" s="464" t="s">
        <v>1981</v>
      </c>
      <c r="B7" s="465"/>
      <c r="C7" s="463"/>
    </row>
    <row r="8" spans="1:3" ht="34.5" customHeight="1">
      <c r="A8" s="464" t="s">
        <v>1982</v>
      </c>
      <c r="B8" s="465"/>
      <c r="C8" s="463"/>
    </row>
    <row r="9" spans="1:3" ht="34.5" customHeight="1">
      <c r="A9" s="464" t="s">
        <v>1983</v>
      </c>
      <c r="B9" s="465"/>
      <c r="C9" s="463"/>
    </row>
    <row r="10" spans="1:3" ht="34.5" customHeight="1">
      <c r="A10" s="461" t="s">
        <v>1984</v>
      </c>
      <c r="B10" s="462"/>
      <c r="C10" s="463"/>
    </row>
    <row r="11" spans="1:3" ht="34.5" customHeight="1">
      <c r="A11" s="464" t="s">
        <v>1985</v>
      </c>
      <c r="B11" s="465"/>
      <c r="C11" s="463"/>
    </row>
    <row r="12" spans="1:3" ht="34.5" customHeight="1">
      <c r="A12" s="464" t="s">
        <v>1986</v>
      </c>
      <c r="B12" s="465"/>
      <c r="C12" s="463"/>
    </row>
    <row r="13" spans="1:3" ht="34.5" customHeight="1">
      <c r="A13" s="464" t="s">
        <v>1987</v>
      </c>
      <c r="B13" s="465"/>
      <c r="C13" s="463"/>
    </row>
    <row r="14" spans="1:3" ht="34.5" customHeight="1">
      <c r="A14" s="464" t="s">
        <v>1988</v>
      </c>
      <c r="B14" s="465"/>
      <c r="C14" s="463"/>
    </row>
    <row r="15" spans="1:3" ht="34.5" customHeight="1">
      <c r="A15" s="464" t="s">
        <v>1989</v>
      </c>
      <c r="B15" s="465"/>
      <c r="C15" s="463"/>
    </row>
    <row r="16" spans="1:3" ht="34.5" customHeight="1">
      <c r="A16" s="461" t="s">
        <v>1990</v>
      </c>
      <c r="B16" s="462"/>
      <c r="C16" s="463"/>
    </row>
    <row r="17" spans="1:3" ht="34.5" customHeight="1">
      <c r="A17" s="464" t="s">
        <v>1991</v>
      </c>
      <c r="B17" s="465"/>
      <c r="C17" s="463"/>
    </row>
    <row r="18" spans="1:3" ht="34.5" customHeight="1">
      <c r="A18" s="464" t="s">
        <v>1992</v>
      </c>
      <c r="B18" s="465"/>
      <c r="C18" s="463"/>
    </row>
    <row r="19" spans="1:3" ht="34.5" customHeight="1">
      <c r="A19" s="464" t="s">
        <v>1993</v>
      </c>
      <c r="B19" s="465"/>
      <c r="C19" s="463"/>
    </row>
    <row r="20" spans="1:3" ht="34.5" customHeight="1">
      <c r="A20" s="464" t="s">
        <v>1994</v>
      </c>
      <c r="B20" s="465"/>
      <c r="C20" s="463"/>
    </row>
    <row r="21" spans="1:3" ht="34.5" customHeight="1">
      <c r="A21" s="461" t="s">
        <v>1995</v>
      </c>
      <c r="B21" s="462"/>
      <c r="C21" s="463"/>
    </row>
    <row r="22" spans="1:3" ht="34.5" customHeight="1">
      <c r="A22" s="464" t="s">
        <v>1996</v>
      </c>
      <c r="B22" s="465"/>
      <c r="C22" s="463"/>
    </row>
    <row r="23" spans="1:3" ht="34.5" customHeight="1">
      <c r="A23" s="464" t="s">
        <v>1997</v>
      </c>
      <c r="B23" s="465"/>
      <c r="C23" s="463"/>
    </row>
    <row r="24" spans="1:3" ht="34.5" customHeight="1">
      <c r="A24" s="464" t="s">
        <v>1998</v>
      </c>
      <c r="B24" s="465"/>
      <c r="C24" s="463"/>
    </row>
    <row r="25" spans="1:3" ht="34.5" customHeight="1">
      <c r="A25" s="464" t="s">
        <v>1999</v>
      </c>
      <c r="B25" s="465"/>
      <c r="C25" s="463"/>
    </row>
    <row r="26" spans="1:3" ht="34.5" customHeight="1">
      <c r="A26" s="464" t="s">
        <v>2000</v>
      </c>
      <c r="B26" s="466"/>
      <c r="C26" s="463"/>
    </row>
    <row r="27" spans="1:3" ht="34.5" customHeight="1">
      <c r="A27" s="461" t="s">
        <v>2001</v>
      </c>
      <c r="B27" s="462"/>
      <c r="C27" s="463"/>
    </row>
    <row r="28" spans="1:3" ht="34.5" customHeight="1">
      <c r="A28" s="464" t="s">
        <v>2002</v>
      </c>
      <c r="B28" s="465"/>
      <c r="C28" s="463"/>
    </row>
    <row r="29" spans="1:3" ht="34.5" customHeight="1">
      <c r="A29" s="464" t="s">
        <v>2003</v>
      </c>
      <c r="B29" s="465"/>
      <c r="C29" s="463"/>
    </row>
    <row r="30" spans="1:3" ht="34.5" customHeight="1">
      <c r="A30" s="464" t="s">
        <v>2004</v>
      </c>
      <c r="B30" s="465"/>
      <c r="C30" s="463"/>
    </row>
    <row r="31" spans="1:3" ht="34.5" customHeight="1">
      <c r="A31" s="464" t="s">
        <v>2005</v>
      </c>
      <c r="B31" s="465"/>
      <c r="C31" s="463"/>
    </row>
    <row r="32" spans="1:3" ht="34.5" customHeight="1">
      <c r="A32" s="464" t="s">
        <v>2006</v>
      </c>
      <c r="B32" s="465"/>
      <c r="C32" s="463"/>
    </row>
    <row r="33" spans="1:3" ht="34.5" customHeight="1">
      <c r="A33" s="459" t="s">
        <v>2007</v>
      </c>
      <c r="B33" s="462"/>
      <c r="C33" s="463"/>
    </row>
    <row r="34" ht="32.25" customHeight="1">
      <c r="A34" s="456" t="s">
        <v>1926</v>
      </c>
    </row>
  </sheetData>
  <sheetProtection/>
  <mergeCells count="1">
    <mergeCell ref="A1:C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71" r:id="rId1"/>
</worksheet>
</file>

<file path=xl/worksheets/sheet34.xml><?xml version="1.0" encoding="utf-8"?>
<worksheet xmlns="http://schemas.openxmlformats.org/spreadsheetml/2006/main" xmlns:r="http://schemas.openxmlformats.org/officeDocument/2006/relationships">
  <sheetPr>
    <pageSetUpPr fitToPage="1"/>
  </sheetPr>
  <dimension ref="A1:C31"/>
  <sheetViews>
    <sheetView showZeros="0" zoomScale="50" zoomScaleNormal="50" zoomScalePageLayoutView="0" workbookViewId="0" topLeftCell="A1">
      <selection activeCell="B44" sqref="B44"/>
    </sheetView>
  </sheetViews>
  <sheetFormatPr defaultColWidth="10.00390625" defaultRowHeight="15"/>
  <cols>
    <col min="1" max="1" width="57.28125" style="456" customWidth="1"/>
    <col min="2" max="2" width="41.140625" style="456" customWidth="1"/>
    <col min="3" max="3" width="31.7109375" style="456" customWidth="1"/>
    <col min="4" max="16384" width="10.00390625" style="456" customWidth="1"/>
  </cols>
  <sheetData>
    <row r="1" spans="1:3" ht="33" customHeight="1">
      <c r="A1" s="455" t="s">
        <v>2035</v>
      </c>
      <c r="B1" s="455"/>
      <c r="C1" s="455"/>
    </row>
    <row r="2" ht="26.25" customHeight="1">
      <c r="C2" s="457" t="s">
        <v>1975</v>
      </c>
    </row>
    <row r="3" spans="1:3" ht="39" customHeight="1">
      <c r="A3" s="458" t="s">
        <v>1976</v>
      </c>
      <c r="B3" s="459" t="s">
        <v>1891</v>
      </c>
      <c r="C3" s="460" t="s">
        <v>1977</v>
      </c>
    </row>
    <row r="4" spans="1:3" ht="39" customHeight="1">
      <c r="A4" s="461" t="s">
        <v>2009</v>
      </c>
      <c r="B4" s="462"/>
      <c r="C4" s="463"/>
    </row>
    <row r="5" spans="1:3" ht="39" customHeight="1">
      <c r="A5" s="464" t="s">
        <v>2010</v>
      </c>
      <c r="B5" s="465"/>
      <c r="C5" s="463"/>
    </row>
    <row r="6" spans="1:3" ht="39" customHeight="1">
      <c r="A6" s="464" t="s">
        <v>2011</v>
      </c>
      <c r="B6" s="465"/>
      <c r="C6" s="463"/>
    </row>
    <row r="7" spans="1:3" ht="39" customHeight="1">
      <c r="A7" s="464" t="s">
        <v>2012</v>
      </c>
      <c r="B7" s="465"/>
      <c r="C7" s="463"/>
    </row>
    <row r="8" spans="1:3" ht="39" customHeight="1">
      <c r="A8" s="464" t="s">
        <v>2013</v>
      </c>
      <c r="B8" s="465"/>
      <c r="C8" s="463"/>
    </row>
    <row r="9" spans="1:3" ht="39" customHeight="1">
      <c r="A9" s="461" t="s">
        <v>2014</v>
      </c>
      <c r="B9" s="462"/>
      <c r="C9" s="463"/>
    </row>
    <row r="10" spans="1:3" ht="39" customHeight="1">
      <c r="A10" s="464" t="s">
        <v>2015</v>
      </c>
      <c r="B10" s="465"/>
      <c r="C10" s="463"/>
    </row>
    <row r="11" spans="1:3" ht="39" customHeight="1">
      <c r="A11" s="464" t="s">
        <v>2016</v>
      </c>
      <c r="B11" s="465"/>
      <c r="C11" s="463"/>
    </row>
    <row r="12" spans="1:3" ht="39" customHeight="1">
      <c r="A12" s="464" t="s">
        <v>2012</v>
      </c>
      <c r="B12" s="465"/>
      <c r="C12" s="463"/>
    </row>
    <row r="13" spans="1:3" ht="39" customHeight="1">
      <c r="A13" s="464" t="s">
        <v>2017</v>
      </c>
      <c r="B13" s="465"/>
      <c r="C13" s="463"/>
    </row>
    <row r="14" spans="1:3" ht="39" customHeight="1">
      <c r="A14" s="464" t="s">
        <v>2018</v>
      </c>
      <c r="B14" s="465"/>
      <c r="C14" s="463"/>
    </row>
    <row r="15" spans="1:3" ht="39" customHeight="1">
      <c r="A15" s="467" t="s">
        <v>2019</v>
      </c>
      <c r="B15" s="465"/>
      <c r="C15" s="463"/>
    </row>
    <row r="16" spans="1:3" ht="39" customHeight="1">
      <c r="A16" s="461" t="s">
        <v>2020</v>
      </c>
      <c r="B16" s="462"/>
      <c r="C16" s="463"/>
    </row>
    <row r="17" spans="1:3" ht="39" customHeight="1">
      <c r="A17" s="464" t="s">
        <v>2021</v>
      </c>
      <c r="B17" s="465"/>
      <c r="C17" s="463"/>
    </row>
    <row r="18" spans="1:3" ht="39" customHeight="1">
      <c r="A18" s="464" t="s">
        <v>2022</v>
      </c>
      <c r="B18" s="465"/>
      <c r="C18" s="463"/>
    </row>
    <row r="19" spans="1:3" ht="39" customHeight="1">
      <c r="A19" s="464" t="s">
        <v>2023</v>
      </c>
      <c r="B19" s="465"/>
      <c r="C19" s="463"/>
    </row>
    <row r="20" spans="1:3" ht="39" customHeight="1">
      <c r="A20" s="461" t="s">
        <v>2024</v>
      </c>
      <c r="B20" s="462"/>
      <c r="C20" s="463"/>
    </row>
    <row r="21" spans="1:3" ht="39" customHeight="1">
      <c r="A21" s="464" t="s">
        <v>2025</v>
      </c>
      <c r="B21" s="465"/>
      <c r="C21" s="463"/>
    </row>
    <row r="22" spans="1:3" ht="39" customHeight="1">
      <c r="A22" s="464" t="s">
        <v>2026</v>
      </c>
      <c r="B22" s="465"/>
      <c r="C22" s="463"/>
    </row>
    <row r="23" spans="1:3" ht="39" customHeight="1">
      <c r="A23" s="464" t="s">
        <v>2027</v>
      </c>
      <c r="B23" s="465"/>
      <c r="C23" s="463"/>
    </row>
    <row r="24" spans="1:3" ht="39" customHeight="1">
      <c r="A24" s="464" t="s">
        <v>2028</v>
      </c>
      <c r="B24" s="465"/>
      <c r="C24" s="463"/>
    </row>
    <row r="25" spans="1:3" ht="39" customHeight="1">
      <c r="A25" s="467" t="s">
        <v>2029</v>
      </c>
      <c r="B25" s="466"/>
      <c r="C25" s="463"/>
    </row>
    <row r="26" spans="1:3" ht="39" customHeight="1">
      <c r="A26" s="467" t="s">
        <v>2030</v>
      </c>
      <c r="B26" s="466"/>
      <c r="C26" s="463"/>
    </row>
    <row r="27" spans="1:3" ht="39" customHeight="1">
      <c r="A27" s="461" t="s">
        <v>2031</v>
      </c>
      <c r="B27" s="462"/>
      <c r="C27" s="463"/>
    </row>
    <row r="28" spans="1:3" ht="39" customHeight="1">
      <c r="A28" s="464" t="s">
        <v>2032</v>
      </c>
      <c r="B28" s="465"/>
      <c r="C28" s="463"/>
    </row>
    <row r="29" spans="1:3" ht="39" customHeight="1">
      <c r="A29" s="464" t="s">
        <v>2033</v>
      </c>
      <c r="B29" s="465"/>
      <c r="C29" s="463"/>
    </row>
    <row r="30" spans="1:3" ht="39" customHeight="1">
      <c r="A30" s="459" t="s">
        <v>2034</v>
      </c>
      <c r="B30" s="462"/>
      <c r="C30" s="463"/>
    </row>
    <row r="31" ht="14.25">
      <c r="A31" s="456" t="s">
        <v>1926</v>
      </c>
    </row>
  </sheetData>
  <sheetProtection/>
  <mergeCells count="1">
    <mergeCell ref="A1:C1"/>
  </mergeCells>
  <printOptions horizontalCentered="1"/>
  <pageMargins left="0.5511811023622047" right="0.5511811023622047" top="0.2755905511811024" bottom="0.3937007874015748" header="0.5905511811023623" footer="0.15748031496062992"/>
  <pageSetup firstPageNumber="135" useFirstPageNumber="1"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D43"/>
  <sheetViews>
    <sheetView showZeros="0" zoomScalePageLayoutView="0" workbookViewId="0" topLeftCell="A1">
      <selection activeCell="D21" sqref="D21"/>
    </sheetView>
  </sheetViews>
  <sheetFormatPr defaultColWidth="9.140625" defaultRowHeight="15"/>
  <cols>
    <col min="1" max="1" width="42.8515625" style="1" customWidth="1"/>
    <col min="2" max="2" width="14.57421875" style="1" customWidth="1"/>
    <col min="3" max="3" width="38.421875" style="1" customWidth="1"/>
    <col min="4" max="4" width="16.00390625" style="1" customWidth="1"/>
    <col min="5" max="16384" width="9.00390625" style="1" customWidth="1"/>
  </cols>
  <sheetData>
    <row r="1" spans="1:4" ht="24.75" customHeight="1">
      <c r="A1" s="371" t="s">
        <v>1732</v>
      </c>
      <c r="B1" s="371"/>
      <c r="C1" s="371"/>
      <c r="D1" s="371"/>
    </row>
    <row r="2" spans="1:4" ht="13.5" customHeight="1">
      <c r="A2" s="372"/>
      <c r="B2" s="372"/>
      <c r="C2" s="372"/>
      <c r="D2" s="372"/>
    </row>
    <row r="3" spans="1:4" ht="13.5">
      <c r="A3" s="372" t="s">
        <v>1166</v>
      </c>
      <c r="B3" s="372"/>
      <c r="C3" s="372"/>
      <c r="D3" s="372"/>
    </row>
    <row r="4" spans="1:4" ht="15.75" customHeight="1">
      <c r="A4" s="7" t="s">
        <v>1167</v>
      </c>
      <c r="B4" s="196" t="s">
        <v>1738</v>
      </c>
      <c r="C4" s="7" t="s">
        <v>1167</v>
      </c>
      <c r="D4" s="196" t="s">
        <v>1738</v>
      </c>
    </row>
    <row r="5" spans="1:4" ht="15.75" customHeight="1">
      <c r="A5" s="5" t="s">
        <v>1168</v>
      </c>
      <c r="B5" s="260">
        <v>69028</v>
      </c>
      <c r="C5" s="5" t="s">
        <v>1169</v>
      </c>
      <c r="D5" s="260">
        <v>159712</v>
      </c>
    </row>
    <row r="6" spans="1:4" ht="15.75" customHeight="1">
      <c r="A6" s="5" t="s">
        <v>1170</v>
      </c>
      <c r="B6" s="260">
        <f>B7+B8+B9</f>
        <v>72571</v>
      </c>
      <c r="C6" s="18" t="s">
        <v>1171</v>
      </c>
      <c r="D6" s="6">
        <f>D7+D8+D9</f>
        <v>0</v>
      </c>
    </row>
    <row r="7" spans="1:4" ht="15.75" customHeight="1">
      <c r="A7" s="261" t="s">
        <v>958</v>
      </c>
      <c r="B7" s="6">
        <v>1152</v>
      </c>
      <c r="C7" s="262" t="s">
        <v>1047</v>
      </c>
      <c r="D7" s="263"/>
    </row>
    <row r="8" spans="1:4" ht="15.75" customHeight="1">
      <c r="A8" s="261" t="s">
        <v>1172</v>
      </c>
      <c r="B8" s="6">
        <v>46724</v>
      </c>
      <c r="C8" s="262" t="s">
        <v>1173</v>
      </c>
      <c r="D8" s="263"/>
    </row>
    <row r="9" spans="1:4" ht="15.75" customHeight="1">
      <c r="A9" s="261" t="s">
        <v>1174</v>
      </c>
      <c r="B9" s="6">
        <v>24695</v>
      </c>
      <c r="C9" s="262" t="s">
        <v>1175</v>
      </c>
      <c r="D9" s="263"/>
    </row>
    <row r="10" spans="1:4" ht="13.5">
      <c r="A10" s="5" t="s">
        <v>508</v>
      </c>
      <c r="B10" s="260">
        <f>SUM(B11:B14)</f>
        <v>0</v>
      </c>
      <c r="C10" s="18" t="s">
        <v>209</v>
      </c>
      <c r="D10" s="260">
        <f>D11+D12+D13+D14</f>
        <v>28315</v>
      </c>
    </row>
    <row r="11" spans="1:4" ht="13.5">
      <c r="A11" s="4" t="s">
        <v>1176</v>
      </c>
      <c r="B11" s="6">
        <v>0</v>
      </c>
      <c r="C11" s="19" t="s">
        <v>1177</v>
      </c>
      <c r="D11" s="6">
        <v>0</v>
      </c>
    </row>
    <row r="12" spans="1:4" ht="13.5">
      <c r="A12" s="4" t="s">
        <v>1178</v>
      </c>
      <c r="B12" s="6">
        <v>0</v>
      </c>
      <c r="C12" s="19" t="s">
        <v>1179</v>
      </c>
      <c r="D12" s="6"/>
    </row>
    <row r="13" spans="1:4" ht="13.5">
      <c r="A13" s="4" t="s">
        <v>1180</v>
      </c>
      <c r="B13" s="6">
        <v>0</v>
      </c>
      <c r="C13" s="19" t="s">
        <v>1181</v>
      </c>
      <c r="D13" s="6"/>
    </row>
    <row r="14" spans="1:4" ht="13.5">
      <c r="A14" s="4" t="s">
        <v>1182</v>
      </c>
      <c r="B14" s="6">
        <v>0</v>
      </c>
      <c r="C14" s="19" t="s">
        <v>1183</v>
      </c>
      <c r="D14" s="6">
        <v>28315</v>
      </c>
    </row>
    <row r="15" spans="1:4" ht="13.5">
      <c r="A15" s="5" t="s">
        <v>1184</v>
      </c>
      <c r="B15" s="264">
        <v>1208</v>
      </c>
      <c r="C15" s="19"/>
      <c r="D15" s="9"/>
    </row>
    <row r="16" spans="1:4" ht="13.5">
      <c r="A16" s="2" t="s">
        <v>1185</v>
      </c>
      <c r="B16" s="260">
        <v>46607</v>
      </c>
      <c r="C16" s="21" t="s">
        <v>210</v>
      </c>
      <c r="D16" s="6"/>
    </row>
    <row r="17" spans="1:4" ht="13.5">
      <c r="A17" s="5" t="s">
        <v>1186</v>
      </c>
      <c r="B17" s="264"/>
      <c r="C17" s="18" t="s">
        <v>1187</v>
      </c>
      <c r="D17" s="260">
        <f>D18</f>
        <v>26780</v>
      </c>
    </row>
    <row r="18" spans="1:4" ht="13.5">
      <c r="A18" s="2" t="s">
        <v>1188</v>
      </c>
      <c r="B18" s="6">
        <f>B19</f>
        <v>0</v>
      </c>
      <c r="C18" s="22" t="s">
        <v>1189</v>
      </c>
      <c r="D18" s="265">
        <f>SUM(D19:D22)</f>
        <v>26780</v>
      </c>
    </row>
    <row r="19" spans="1:4" ht="13.5">
      <c r="A19" s="5" t="s">
        <v>1190</v>
      </c>
      <c r="B19" s="10">
        <f>SUM(B20:B23)</f>
        <v>0</v>
      </c>
      <c r="C19" s="19" t="s">
        <v>1191</v>
      </c>
      <c r="D19" s="6">
        <v>26780</v>
      </c>
    </row>
    <row r="20" spans="1:4" ht="13.5">
      <c r="A20" s="4" t="s">
        <v>1192</v>
      </c>
      <c r="B20" s="6"/>
      <c r="C20" s="19" t="s">
        <v>1193</v>
      </c>
      <c r="D20" s="6"/>
    </row>
    <row r="21" spans="1:4" ht="13.5">
      <c r="A21" s="4" t="s">
        <v>1194</v>
      </c>
      <c r="B21" s="6"/>
      <c r="C21" s="19" t="s">
        <v>1195</v>
      </c>
      <c r="D21" s="6"/>
    </row>
    <row r="22" spans="1:4" ht="13.5">
      <c r="A22" s="4" t="s">
        <v>1196</v>
      </c>
      <c r="B22" s="6">
        <v>0</v>
      </c>
      <c r="C22" s="19" t="s">
        <v>1197</v>
      </c>
      <c r="D22" s="6"/>
    </row>
    <row r="23" spans="1:4" ht="13.5">
      <c r="A23" s="4" t="s">
        <v>1198</v>
      </c>
      <c r="B23" s="6">
        <v>0</v>
      </c>
      <c r="C23" s="19"/>
      <c r="D23" s="6"/>
    </row>
    <row r="24" spans="1:4" ht="13.5">
      <c r="A24" s="116" t="s">
        <v>1327</v>
      </c>
      <c r="B24" s="57">
        <v>27013</v>
      </c>
      <c r="C24" s="18" t="s">
        <v>1199</v>
      </c>
      <c r="D24" s="10">
        <f>SUM(D25:D28)</f>
        <v>0</v>
      </c>
    </row>
    <row r="25" spans="1:4" ht="13.5">
      <c r="A25" s="4" t="s">
        <v>1200</v>
      </c>
      <c r="B25" s="9">
        <f>SUM(B26:B29)</f>
        <v>27013</v>
      </c>
      <c r="C25" s="23" t="s">
        <v>1201</v>
      </c>
      <c r="D25" s="6">
        <v>0</v>
      </c>
    </row>
    <row r="26" spans="1:4" ht="13.5">
      <c r="A26" s="3" t="s">
        <v>1202</v>
      </c>
      <c r="B26" s="6">
        <v>27013</v>
      </c>
      <c r="C26" s="20" t="s">
        <v>1203</v>
      </c>
      <c r="D26" s="10">
        <v>0</v>
      </c>
    </row>
    <row r="27" spans="1:4" ht="13.5">
      <c r="A27" s="4" t="s">
        <v>1204</v>
      </c>
      <c r="B27" s="10"/>
      <c r="C27" s="19" t="s">
        <v>1205</v>
      </c>
      <c r="D27" s="6">
        <v>0</v>
      </c>
    </row>
    <row r="28" spans="1:4" ht="13.5">
      <c r="A28" s="4" t="s">
        <v>1206</v>
      </c>
      <c r="B28" s="6"/>
      <c r="C28" s="19" t="s">
        <v>1207</v>
      </c>
      <c r="D28" s="6">
        <v>0</v>
      </c>
    </row>
    <row r="29" spans="1:4" ht="13.5">
      <c r="A29" s="4" t="s">
        <v>1208</v>
      </c>
      <c r="B29" s="6">
        <v>0</v>
      </c>
      <c r="C29" s="19"/>
      <c r="D29" s="24"/>
    </row>
    <row r="30" spans="1:4" ht="13.5">
      <c r="A30" s="5" t="s">
        <v>1209</v>
      </c>
      <c r="B30" s="6">
        <v>0</v>
      </c>
      <c r="C30" s="18" t="s">
        <v>1210</v>
      </c>
      <c r="D30" s="260"/>
    </row>
    <row r="31" spans="1:4" ht="13.5">
      <c r="A31" s="5" t="s">
        <v>1211</v>
      </c>
      <c r="B31" s="6">
        <v>0</v>
      </c>
      <c r="C31" s="18" t="s">
        <v>1212</v>
      </c>
      <c r="D31" s="6">
        <v>0</v>
      </c>
    </row>
    <row r="32" spans="1:4" ht="13.5">
      <c r="A32" s="5" t="s">
        <v>1213</v>
      </c>
      <c r="B32" s="6">
        <v>0</v>
      </c>
      <c r="C32" s="18" t="s">
        <v>1214</v>
      </c>
      <c r="D32" s="6">
        <v>0</v>
      </c>
    </row>
    <row r="33" spans="1:4" ht="13.5">
      <c r="A33" s="5" t="s">
        <v>1215</v>
      </c>
      <c r="B33" s="260">
        <v>3500</v>
      </c>
      <c r="C33" s="25" t="s">
        <v>1048</v>
      </c>
      <c r="D33" s="317">
        <v>2028</v>
      </c>
    </row>
    <row r="34" spans="1:4" ht="13.5">
      <c r="A34" s="5" t="s">
        <v>1216</v>
      </c>
      <c r="B34" s="6">
        <f>SUM(B35:B37)</f>
        <v>0</v>
      </c>
      <c r="C34" s="25" t="s">
        <v>1217</v>
      </c>
      <c r="D34" s="6"/>
    </row>
    <row r="35" spans="1:4" ht="13.5">
      <c r="A35" s="4" t="s">
        <v>1218</v>
      </c>
      <c r="B35" s="6">
        <v>0</v>
      </c>
      <c r="C35" s="26" t="s">
        <v>1219</v>
      </c>
      <c r="D35" s="10">
        <v>0</v>
      </c>
    </row>
    <row r="36" spans="1:4" ht="13.5">
      <c r="A36" s="4" t="s">
        <v>1220</v>
      </c>
      <c r="B36" s="9">
        <v>0</v>
      </c>
      <c r="C36" s="26" t="s">
        <v>1221</v>
      </c>
      <c r="D36" s="10"/>
    </row>
    <row r="37" spans="1:4" ht="13.5">
      <c r="A37" s="4" t="s">
        <v>1222</v>
      </c>
      <c r="B37" s="6">
        <v>0</v>
      </c>
      <c r="C37" s="26" t="s">
        <v>1223</v>
      </c>
      <c r="D37" s="10">
        <v>0</v>
      </c>
    </row>
    <row r="38" spans="1:4" ht="13.5" hidden="1">
      <c r="A38" s="5" t="s">
        <v>1224</v>
      </c>
      <c r="B38" s="10">
        <v>0</v>
      </c>
      <c r="C38" s="25" t="s">
        <v>1225</v>
      </c>
      <c r="D38" s="10">
        <v>0</v>
      </c>
    </row>
    <row r="39" spans="1:4" ht="13.5" hidden="1">
      <c r="A39" s="5" t="s">
        <v>1226</v>
      </c>
      <c r="B39" s="6">
        <v>0</v>
      </c>
      <c r="C39" s="25" t="s">
        <v>1227</v>
      </c>
      <c r="D39" s="10">
        <v>0</v>
      </c>
    </row>
    <row r="40" spans="1:4" ht="13.5" hidden="1">
      <c r="A40" s="2"/>
      <c r="B40" s="6"/>
      <c r="C40" s="18" t="s">
        <v>1228</v>
      </c>
      <c r="D40" s="10">
        <v>0</v>
      </c>
    </row>
    <row r="41" spans="1:4" ht="13.5">
      <c r="A41" s="2"/>
      <c r="B41" s="6"/>
      <c r="C41" s="18" t="s">
        <v>1229</v>
      </c>
      <c r="D41" s="260">
        <f>B43-D5-D6-D10-D16-D17-D24-D30-D31-D32-D33-D34-D38-D39-D40</f>
        <v>3092</v>
      </c>
    </row>
    <row r="42" spans="1:4" ht="13.5">
      <c r="A42" s="2"/>
      <c r="B42" s="6"/>
      <c r="C42" s="60" t="s">
        <v>1259</v>
      </c>
      <c r="D42" s="6">
        <v>3092</v>
      </c>
    </row>
    <row r="43" spans="1:4" ht="13.5">
      <c r="A43" s="193" t="s">
        <v>1230</v>
      </c>
      <c r="B43" s="194">
        <f>SUM(B5:B6,B10,B15:B16,B17,B24,B30:B34,B38:B39)</f>
        <v>219927</v>
      </c>
      <c r="C43" s="195" t="s">
        <v>1231</v>
      </c>
      <c r="D43" s="194">
        <f>SUM(D5:D6,D10,D16,D17,D24,D30:D34,D38:D41)</f>
        <v>219927</v>
      </c>
    </row>
  </sheetData>
  <sheetProtection/>
  <mergeCells count="3">
    <mergeCell ref="A1:D1"/>
    <mergeCell ref="A2:D2"/>
    <mergeCell ref="A3:D3"/>
  </mergeCells>
  <printOptions/>
  <pageMargins left="0.7086614173228347" right="0.7086614173228347" top="0.8267716535433072" bottom="0.5511811023622047" header="0.5905511811023623" footer="0.31496062992125984"/>
  <pageSetup fitToHeight="1" fitToWidth="1" horizontalDpi="600" verticalDpi="600" orientation="portrait" paperSize="9" scale="79" r:id="rId1"/>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tabColor rgb="FFFFFF00"/>
  </sheetPr>
  <dimension ref="A1:B47"/>
  <sheetViews>
    <sheetView zoomScalePageLayoutView="0" workbookViewId="0" topLeftCell="A1">
      <selection activeCell="B48" sqref="B48"/>
    </sheetView>
  </sheetViews>
  <sheetFormatPr defaultColWidth="9.140625" defaultRowHeight="15"/>
  <cols>
    <col min="1" max="1" width="60.57421875" style="213" customWidth="1"/>
    <col min="2" max="2" width="25.57421875" style="232" customWidth="1"/>
    <col min="3" max="16384" width="9.00390625" style="213" customWidth="1"/>
  </cols>
  <sheetData>
    <row r="1" spans="1:2" s="211" customFormat="1" ht="31.5" customHeight="1">
      <c r="A1" s="373" t="s">
        <v>1792</v>
      </c>
      <c r="B1" s="373"/>
    </row>
    <row r="2" spans="1:2" ht="15" customHeight="1">
      <c r="A2" s="211"/>
      <c r="B2" s="212" t="s">
        <v>1749</v>
      </c>
    </row>
    <row r="3" spans="1:2" s="216" customFormat="1" ht="21.75" customHeight="1">
      <c r="A3" s="214" t="s">
        <v>1750</v>
      </c>
      <c r="B3" s="215" t="s">
        <v>1751</v>
      </c>
    </row>
    <row r="4" spans="1:2" ht="15" customHeight="1">
      <c r="A4" s="217" t="s">
        <v>1752</v>
      </c>
      <c r="B4" s="218">
        <f>SUM(B5:B10)</f>
        <v>1152</v>
      </c>
    </row>
    <row r="5" spans="1:2" ht="15" customHeight="1">
      <c r="A5" s="219" t="s">
        <v>1753</v>
      </c>
      <c r="B5" s="220">
        <v>3970</v>
      </c>
    </row>
    <row r="6" spans="1:2" ht="15" customHeight="1">
      <c r="A6" s="219" t="s">
        <v>1754</v>
      </c>
      <c r="B6" s="220">
        <v>184</v>
      </c>
    </row>
    <row r="7" spans="1:2" ht="15" customHeight="1">
      <c r="A7" s="219" t="s">
        <v>1755</v>
      </c>
      <c r="B7" s="220">
        <v>23</v>
      </c>
    </row>
    <row r="8" spans="1:2" ht="15" customHeight="1">
      <c r="A8" s="219" t="s">
        <v>1756</v>
      </c>
      <c r="B8" s="220">
        <v>3</v>
      </c>
    </row>
    <row r="9" spans="1:2" ht="15" customHeight="1">
      <c r="A9" s="219" t="s">
        <v>1757</v>
      </c>
      <c r="B9" s="220">
        <v>2327</v>
      </c>
    </row>
    <row r="10" spans="1:2" ht="15" customHeight="1">
      <c r="A10" s="219" t="s">
        <v>1758</v>
      </c>
      <c r="B10" s="220">
        <v>-5355</v>
      </c>
    </row>
    <row r="11" spans="1:2" s="222" customFormat="1" ht="15" customHeight="1">
      <c r="A11" s="221" t="s">
        <v>1759</v>
      </c>
      <c r="B11" s="218">
        <f>SUM(B12:B24)</f>
        <v>46724</v>
      </c>
    </row>
    <row r="12" spans="1:2" ht="15" customHeight="1">
      <c r="A12" s="223" t="s">
        <v>1760</v>
      </c>
      <c r="B12" s="220">
        <v>15480</v>
      </c>
    </row>
    <row r="13" spans="1:2" ht="15" customHeight="1">
      <c r="A13" s="224" t="s">
        <v>1761</v>
      </c>
      <c r="B13" s="220">
        <v>2383</v>
      </c>
    </row>
    <row r="14" spans="1:2" ht="15" customHeight="1">
      <c r="A14" s="224" t="s">
        <v>1762</v>
      </c>
      <c r="B14" s="220">
        <v>9978</v>
      </c>
    </row>
    <row r="15" spans="1:2" ht="15" customHeight="1">
      <c r="A15" s="224" t="s">
        <v>1763</v>
      </c>
      <c r="B15" s="220">
        <v>3000</v>
      </c>
    </row>
    <row r="16" spans="1:2" ht="15" customHeight="1">
      <c r="A16" s="224" t="s">
        <v>1764</v>
      </c>
      <c r="B16" s="220">
        <v>11758</v>
      </c>
    </row>
    <row r="17" spans="1:2" ht="15" customHeight="1">
      <c r="A17" s="224" t="s">
        <v>1765</v>
      </c>
      <c r="B17" s="220"/>
    </row>
    <row r="18" spans="1:2" ht="15" customHeight="1">
      <c r="A18" s="224" t="s">
        <v>1766</v>
      </c>
      <c r="B18" s="220"/>
    </row>
    <row r="19" spans="1:2" ht="15" customHeight="1">
      <c r="A19" s="224" t="s">
        <v>1767</v>
      </c>
      <c r="B19" s="225"/>
    </row>
    <row r="20" spans="1:2" ht="15" customHeight="1">
      <c r="A20" s="223" t="s">
        <v>1768</v>
      </c>
      <c r="B20" s="225"/>
    </row>
    <row r="21" spans="1:2" ht="15" customHeight="1">
      <c r="A21" s="224" t="s">
        <v>1769</v>
      </c>
      <c r="B21" s="220"/>
    </row>
    <row r="22" spans="1:2" ht="15" customHeight="1">
      <c r="A22" s="224" t="s">
        <v>1770</v>
      </c>
      <c r="B22" s="220">
        <v>1025</v>
      </c>
    </row>
    <row r="23" spans="1:2" ht="15" customHeight="1">
      <c r="A23" s="224" t="s">
        <v>1771</v>
      </c>
      <c r="B23" s="220">
        <v>3100</v>
      </c>
    </row>
    <row r="24" spans="1:2" ht="15" customHeight="1">
      <c r="A24" s="224" t="s">
        <v>1772</v>
      </c>
      <c r="B24" s="220"/>
    </row>
    <row r="25" spans="1:2" s="222" customFormat="1" ht="15" customHeight="1">
      <c r="A25" s="226" t="s">
        <v>1773</v>
      </c>
      <c r="B25" s="227">
        <f>SUM(B26:B46)</f>
        <v>24695</v>
      </c>
    </row>
    <row r="26" spans="1:2" ht="15" customHeight="1">
      <c r="A26" s="228" t="s">
        <v>1774</v>
      </c>
      <c r="B26" s="229">
        <v>358</v>
      </c>
    </row>
    <row r="27" spans="1:2" ht="15" customHeight="1">
      <c r="A27" s="228" t="s">
        <v>1775</v>
      </c>
      <c r="B27" s="229"/>
    </row>
    <row r="28" spans="1:2" ht="15" customHeight="1">
      <c r="A28" s="228" t="s">
        <v>1776</v>
      </c>
      <c r="B28" s="229"/>
    </row>
    <row r="29" spans="1:2" ht="15" customHeight="1">
      <c r="A29" s="228" t="s">
        <v>1777</v>
      </c>
      <c r="B29" s="229">
        <v>567</v>
      </c>
    </row>
    <row r="30" spans="1:2" ht="15" customHeight="1">
      <c r="A30" s="228" t="s">
        <v>1778</v>
      </c>
      <c r="B30" s="229">
        <v>3759</v>
      </c>
    </row>
    <row r="31" spans="1:2" ht="15" customHeight="1">
      <c r="A31" s="228" t="s">
        <v>1779</v>
      </c>
      <c r="B31" s="229">
        <v>4024</v>
      </c>
    </row>
    <row r="32" spans="1:2" ht="15" customHeight="1">
      <c r="A32" s="228" t="s">
        <v>1844</v>
      </c>
      <c r="B32" s="229">
        <v>379</v>
      </c>
    </row>
    <row r="33" spans="1:2" ht="15" customHeight="1">
      <c r="A33" s="228" t="s">
        <v>1780</v>
      </c>
      <c r="B33" s="229">
        <v>5638</v>
      </c>
    </row>
    <row r="34" spans="1:2" ht="15" customHeight="1">
      <c r="A34" s="228" t="s">
        <v>1845</v>
      </c>
      <c r="B34" s="229">
        <v>3890</v>
      </c>
    </row>
    <row r="35" spans="1:2" ht="15" customHeight="1">
      <c r="A35" s="228" t="s">
        <v>1781</v>
      </c>
      <c r="B35" s="229">
        <v>44</v>
      </c>
    </row>
    <row r="36" spans="1:2" ht="15" customHeight="1">
      <c r="A36" s="228" t="s">
        <v>1782</v>
      </c>
      <c r="B36" s="229">
        <v>1503</v>
      </c>
    </row>
    <row r="37" spans="1:2" ht="15" customHeight="1">
      <c r="A37" s="228" t="s">
        <v>1783</v>
      </c>
      <c r="B37" s="229">
        <v>1244</v>
      </c>
    </row>
    <row r="38" spans="1:2" ht="15" customHeight="1">
      <c r="A38" s="228" t="s">
        <v>1784</v>
      </c>
      <c r="B38" s="229">
        <v>7</v>
      </c>
    </row>
    <row r="39" spans="1:2" ht="15" customHeight="1">
      <c r="A39" s="228" t="s">
        <v>1785</v>
      </c>
      <c r="B39" s="229">
        <v>1119</v>
      </c>
    </row>
    <row r="40" spans="1:2" ht="15" customHeight="1">
      <c r="A40" s="228" t="s">
        <v>1786</v>
      </c>
      <c r="B40" s="229">
        <v>292</v>
      </c>
    </row>
    <row r="41" spans="1:2" ht="15" customHeight="1">
      <c r="A41" s="228" t="s">
        <v>1787</v>
      </c>
      <c r="B41" s="229"/>
    </row>
    <row r="42" spans="1:2" ht="15" customHeight="1">
      <c r="A42" s="228" t="s">
        <v>1846</v>
      </c>
      <c r="B42" s="229"/>
    </row>
    <row r="43" spans="1:2" ht="15" customHeight="1">
      <c r="A43" s="228" t="s">
        <v>1788</v>
      </c>
      <c r="B43" s="229">
        <v>294</v>
      </c>
    </row>
    <row r="44" spans="1:2" ht="15" customHeight="1">
      <c r="A44" s="228" t="s">
        <v>1789</v>
      </c>
      <c r="B44" s="229"/>
    </row>
    <row r="45" spans="1:2" ht="15" customHeight="1">
      <c r="A45" s="228" t="s">
        <v>1843</v>
      </c>
      <c r="B45" s="229">
        <v>10</v>
      </c>
    </row>
    <row r="46" spans="1:2" ht="15" customHeight="1">
      <c r="A46" s="230" t="s">
        <v>1790</v>
      </c>
      <c r="B46" s="229">
        <v>1567</v>
      </c>
    </row>
    <row r="47" spans="1:2" ht="19.5" customHeight="1">
      <c r="A47" s="231" t="s">
        <v>1791</v>
      </c>
      <c r="B47" s="218">
        <f>SUM(B4+B11+B25)</f>
        <v>72571</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4">
      <selection activeCell="D6" sqref="D6"/>
    </sheetView>
  </sheetViews>
  <sheetFormatPr defaultColWidth="9.00390625" defaultRowHeight="15"/>
  <cols>
    <col min="1" max="1" width="44.57421875" style="477" customWidth="1"/>
    <col min="2" max="2" width="28.57421875" style="477" customWidth="1"/>
    <col min="3" max="3" width="23.8515625" style="477" bestFit="1" customWidth="1"/>
    <col min="4" max="16384" width="9.00390625" style="477" customWidth="1"/>
  </cols>
  <sheetData>
    <row r="1" spans="1:2" s="469" customFormat="1" ht="40.5" customHeight="1">
      <c r="A1" s="468" t="s">
        <v>2039</v>
      </c>
      <c r="B1" s="468"/>
    </row>
    <row r="2" s="469" customFormat="1" ht="26.25" customHeight="1">
      <c r="B2" s="470" t="s">
        <v>1166</v>
      </c>
    </row>
    <row r="3" spans="1:2" s="469" customFormat="1" ht="47.25" customHeight="1">
      <c r="A3" s="471" t="s">
        <v>2040</v>
      </c>
      <c r="B3" s="472" t="s">
        <v>2041</v>
      </c>
    </row>
    <row r="4" spans="1:2" s="469" customFormat="1" ht="63" customHeight="1">
      <c r="A4" s="473" t="s">
        <v>2042</v>
      </c>
      <c r="B4" s="474">
        <v>128374</v>
      </c>
    </row>
    <row r="5" spans="1:2" s="469" customFormat="1" ht="63" customHeight="1">
      <c r="A5" s="473" t="s">
        <v>2043</v>
      </c>
      <c r="B5" s="475">
        <v>27013</v>
      </c>
    </row>
    <row r="6" spans="1:3" s="469" customFormat="1" ht="63" customHeight="1">
      <c r="A6" s="473" t="s">
        <v>2044</v>
      </c>
      <c r="B6" s="475">
        <v>26780</v>
      </c>
      <c r="C6" s="476"/>
    </row>
    <row r="7" spans="1:2" s="469" customFormat="1" ht="63" customHeight="1">
      <c r="A7" s="473" t="s">
        <v>2045</v>
      </c>
      <c r="B7" s="474">
        <v>128607</v>
      </c>
    </row>
    <row r="8" s="469" customFormat="1" ht="14.25"/>
    <row r="9" s="469" customFormat="1" ht="14.25"/>
    <row r="10" s="469" customFormat="1" ht="14.25">
      <c r="A10" s="469" t="s">
        <v>2046</v>
      </c>
    </row>
    <row r="11" s="469" customFormat="1" ht="14.25">
      <c r="A11" s="469" t="s">
        <v>2047</v>
      </c>
    </row>
    <row r="12" s="469" customFormat="1" ht="14.25"/>
    <row r="13" s="469" customFormat="1" ht="14.25"/>
    <row r="14" s="469" customFormat="1" ht="14.25"/>
    <row r="15" s="469" customFormat="1" ht="14.25"/>
  </sheetData>
  <sheetProtection/>
  <mergeCells count="1">
    <mergeCell ref="A1:B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9"/>
  <sheetViews>
    <sheetView zoomScalePageLayoutView="0" workbookViewId="0" topLeftCell="A1">
      <selection activeCell="B10" sqref="B10"/>
    </sheetView>
  </sheetViews>
  <sheetFormatPr defaultColWidth="9.00390625" defaultRowHeight="15"/>
  <cols>
    <col min="1" max="1" width="33.421875" style="477" customWidth="1"/>
    <col min="2" max="2" width="39.421875" style="477" customWidth="1"/>
    <col min="3" max="16384" width="9.00390625" style="477" customWidth="1"/>
  </cols>
  <sheetData>
    <row r="1" spans="1:2" ht="42" customHeight="1">
      <c r="A1" s="478" t="s">
        <v>2048</v>
      </c>
      <c r="B1" s="478"/>
    </row>
    <row r="2" ht="27.75" customHeight="1">
      <c r="B2" s="479" t="s">
        <v>1166</v>
      </c>
    </row>
    <row r="3" spans="1:2" ht="35.25" customHeight="1">
      <c r="A3" s="480" t="s">
        <v>2049</v>
      </c>
      <c r="B3" s="472" t="s">
        <v>2050</v>
      </c>
    </row>
    <row r="4" spans="1:2" ht="36" customHeight="1">
      <c r="A4" s="473" t="s">
        <v>2051</v>
      </c>
      <c r="B4" s="481">
        <v>133135</v>
      </c>
    </row>
    <row r="5" spans="1:2" ht="36" customHeight="1">
      <c r="A5" s="482" t="s">
        <v>2052</v>
      </c>
      <c r="B5" s="483">
        <f>SUM(B4:B4)</f>
        <v>133135</v>
      </c>
    </row>
    <row r="6" spans="1:2" ht="14.25">
      <c r="A6" s="469"/>
      <c r="B6" s="469"/>
    </row>
    <row r="7" spans="1:2" ht="14.25">
      <c r="A7" s="469"/>
      <c r="B7" s="469"/>
    </row>
    <row r="8" spans="1:2" ht="14.25">
      <c r="A8" s="469"/>
      <c r="B8" s="469"/>
    </row>
    <row r="9" spans="1:2" ht="14.25">
      <c r="A9" s="469"/>
      <c r="B9" s="469"/>
    </row>
  </sheetData>
  <sheetProtection/>
  <mergeCells count="1">
    <mergeCell ref="A1:B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I42"/>
  <sheetViews>
    <sheetView zoomScalePageLayoutView="0" workbookViewId="0" topLeftCell="A1">
      <selection activeCell="J17" sqref="J17"/>
    </sheetView>
  </sheetViews>
  <sheetFormatPr defaultColWidth="9.140625" defaultRowHeight="15"/>
  <cols>
    <col min="1" max="1" width="32.8515625" style="1" customWidth="1"/>
    <col min="2" max="2" width="11.28125" style="0" customWidth="1"/>
    <col min="3" max="3" width="11.421875" style="0" customWidth="1"/>
    <col min="4" max="4" width="12.140625" style="0" customWidth="1"/>
    <col min="5" max="5" width="11.57421875" style="325" customWidth="1"/>
    <col min="6" max="7" width="0" style="0" hidden="1" customWidth="1"/>
    <col min="8" max="8" width="11.7109375" style="0" customWidth="1"/>
  </cols>
  <sheetData>
    <row r="1" spans="1:8" ht="18.75">
      <c r="A1" s="374" t="s">
        <v>1733</v>
      </c>
      <c r="B1" s="374"/>
      <c r="C1" s="374"/>
      <c r="D1" s="374"/>
      <c r="E1" s="374"/>
      <c r="F1" s="374"/>
      <c r="G1" s="374"/>
      <c r="H1" s="374"/>
    </row>
    <row r="2" spans="5:8" ht="13.5">
      <c r="E2" s="318"/>
      <c r="H2" s="330" t="s">
        <v>174</v>
      </c>
    </row>
    <row r="3" spans="1:8" s="82" customFormat="1" ht="24">
      <c r="A3" s="69" t="s">
        <v>1017</v>
      </c>
      <c r="B3" s="69" t="s">
        <v>1018</v>
      </c>
      <c r="C3" s="328" t="s">
        <v>1876</v>
      </c>
      <c r="D3" s="69" t="s">
        <v>1019</v>
      </c>
      <c r="E3" s="319" t="s">
        <v>1020</v>
      </c>
      <c r="F3" s="112" t="s">
        <v>1873</v>
      </c>
      <c r="G3" s="112" t="s">
        <v>1874</v>
      </c>
      <c r="H3" s="112" t="s">
        <v>1875</v>
      </c>
    </row>
    <row r="4" spans="1:8" s="82" customFormat="1" ht="16.5" customHeight="1">
      <c r="A4" s="197" t="s">
        <v>1303</v>
      </c>
      <c r="B4" s="83"/>
      <c r="C4" s="83"/>
      <c r="D4" s="84"/>
      <c r="E4" s="320"/>
      <c r="F4" s="83"/>
      <c r="G4" s="83"/>
      <c r="H4" s="84"/>
    </row>
    <row r="5" spans="1:8" s="82" customFormat="1" ht="16.5" customHeight="1">
      <c r="A5" s="197" t="s">
        <v>1304</v>
      </c>
      <c r="B5" s="83"/>
      <c r="C5" s="83"/>
      <c r="D5" s="84"/>
      <c r="E5" s="320"/>
      <c r="F5" s="83"/>
      <c r="G5" s="83"/>
      <c r="H5" s="84"/>
    </row>
    <row r="6" spans="1:8" s="82" customFormat="1" ht="16.5" customHeight="1">
      <c r="A6" s="197" t="s">
        <v>1305</v>
      </c>
      <c r="B6" s="83"/>
      <c r="C6" s="83"/>
      <c r="D6" s="84"/>
      <c r="E6" s="320"/>
      <c r="F6" s="83"/>
      <c r="G6" s="83"/>
      <c r="H6" s="84"/>
    </row>
    <row r="7" spans="1:8" s="82" customFormat="1" ht="16.5" customHeight="1">
      <c r="A7" s="197" t="s">
        <v>1306</v>
      </c>
      <c r="B7" s="83"/>
      <c r="C7" s="83"/>
      <c r="D7" s="84"/>
      <c r="E7" s="320"/>
      <c r="F7" s="83"/>
      <c r="G7" s="83"/>
      <c r="H7" s="84"/>
    </row>
    <row r="8" spans="1:8" s="82" customFormat="1" ht="16.5" customHeight="1">
      <c r="A8" s="197" t="s">
        <v>1307</v>
      </c>
      <c r="B8" s="83"/>
      <c r="C8" s="83"/>
      <c r="D8" s="84"/>
      <c r="E8" s="320"/>
      <c r="F8" s="83"/>
      <c r="G8" s="83"/>
      <c r="H8" s="84"/>
    </row>
    <row r="9" spans="1:8" s="82" customFormat="1" ht="16.5" customHeight="1">
      <c r="A9" s="197" t="s">
        <v>1308</v>
      </c>
      <c r="B9" s="83"/>
      <c r="C9" s="83"/>
      <c r="D9" s="84"/>
      <c r="E9" s="320"/>
      <c r="F9" s="83"/>
      <c r="G9" s="83"/>
      <c r="H9" s="84"/>
    </row>
    <row r="10" spans="1:8" s="82" customFormat="1" ht="16.5" customHeight="1">
      <c r="A10" s="197" t="s">
        <v>1309</v>
      </c>
      <c r="B10" s="83"/>
      <c r="C10" s="83"/>
      <c r="D10" s="84"/>
      <c r="E10" s="320"/>
      <c r="F10" s="83"/>
      <c r="G10" s="83"/>
      <c r="H10" s="84"/>
    </row>
    <row r="11" spans="1:8" s="82" customFormat="1" ht="16.5" customHeight="1">
      <c r="A11" s="197" t="s">
        <v>1310</v>
      </c>
      <c r="B11" s="83"/>
      <c r="C11" s="83"/>
      <c r="D11" s="84"/>
      <c r="E11" s="320"/>
      <c r="F11" s="83"/>
      <c r="G11" s="83"/>
      <c r="H11" s="84"/>
    </row>
    <row r="12" spans="1:8" s="82" customFormat="1" ht="16.5" customHeight="1">
      <c r="A12" s="197" t="s">
        <v>1311</v>
      </c>
      <c r="B12" s="83"/>
      <c r="C12" s="83"/>
      <c r="D12" s="84"/>
      <c r="E12" s="320"/>
      <c r="F12" s="83"/>
      <c r="G12" s="83"/>
      <c r="H12" s="84"/>
    </row>
    <row r="13" spans="1:8" s="82" customFormat="1" ht="16.5" customHeight="1">
      <c r="A13" s="197" t="s">
        <v>1312</v>
      </c>
      <c r="B13" s="83"/>
      <c r="C13" s="83"/>
      <c r="D13" s="84"/>
      <c r="E13" s="320"/>
      <c r="F13" s="83"/>
      <c r="G13" s="83"/>
      <c r="H13" s="84"/>
    </row>
    <row r="14" spans="1:8" s="82" customFormat="1" ht="16.5" customHeight="1">
      <c r="A14" s="197" t="s">
        <v>1313</v>
      </c>
      <c r="B14" s="83"/>
      <c r="C14" s="83"/>
      <c r="D14" s="84"/>
      <c r="E14" s="320"/>
      <c r="F14" s="83"/>
      <c r="G14" s="83"/>
      <c r="H14" s="84"/>
    </row>
    <row r="15" spans="1:8" s="82" customFormat="1" ht="16.5" customHeight="1">
      <c r="A15" s="197" t="s">
        <v>1314</v>
      </c>
      <c r="B15" s="83">
        <v>26500</v>
      </c>
      <c r="C15" s="83">
        <v>20055</v>
      </c>
      <c r="D15" s="84">
        <v>19894</v>
      </c>
      <c r="E15" s="320">
        <f>D15/C15</f>
        <v>0.9919720767888307</v>
      </c>
      <c r="F15" s="83">
        <v>26566</v>
      </c>
      <c r="G15" s="83">
        <f>SUM(D15)-F15</f>
        <v>-6672</v>
      </c>
      <c r="H15" s="324">
        <f>SUM(G15)/F15</f>
        <v>-0.2511480840171648</v>
      </c>
    </row>
    <row r="16" spans="1:8" s="82" customFormat="1" ht="16.5" customHeight="1">
      <c r="A16" s="197" t="s">
        <v>1315</v>
      </c>
      <c r="B16" s="85"/>
      <c r="C16" s="85"/>
      <c r="D16" s="85"/>
      <c r="E16" s="321"/>
      <c r="F16" s="85"/>
      <c r="G16" s="83"/>
      <c r="H16" s="324"/>
    </row>
    <row r="17" spans="1:8" s="82" customFormat="1" ht="16.5" customHeight="1">
      <c r="A17" s="197" t="s">
        <v>509</v>
      </c>
      <c r="B17" s="85"/>
      <c r="C17" s="85"/>
      <c r="D17" s="85"/>
      <c r="E17" s="321"/>
      <c r="F17" s="85"/>
      <c r="G17" s="83"/>
      <c r="H17" s="324"/>
    </row>
    <row r="18" spans="1:8" s="82" customFormat="1" ht="16.5" customHeight="1">
      <c r="A18" s="197" t="s">
        <v>1316</v>
      </c>
      <c r="B18" s="85"/>
      <c r="C18" s="85"/>
      <c r="D18" s="85"/>
      <c r="E18" s="321"/>
      <c r="F18" s="85"/>
      <c r="G18" s="83"/>
      <c r="H18" s="324"/>
    </row>
    <row r="19" spans="1:8" s="82" customFormat="1" ht="16.5" customHeight="1">
      <c r="A19" s="197" t="s">
        <v>1317</v>
      </c>
      <c r="B19" s="85"/>
      <c r="C19" s="85"/>
      <c r="D19" s="85"/>
      <c r="E19" s="321"/>
      <c r="F19" s="85"/>
      <c r="G19" s="83"/>
      <c r="H19" s="324"/>
    </row>
    <row r="20" spans="1:8" s="82" customFormat="1" ht="16.5" customHeight="1">
      <c r="A20" s="197" t="s">
        <v>1318</v>
      </c>
      <c r="B20" s="85"/>
      <c r="C20" s="85"/>
      <c r="D20" s="85"/>
      <c r="E20" s="321"/>
      <c r="F20" s="85"/>
      <c r="G20" s="83"/>
      <c r="H20" s="324"/>
    </row>
    <row r="21" spans="1:8" s="82" customFormat="1" ht="16.5" customHeight="1">
      <c r="A21" s="197" t="s">
        <v>979</v>
      </c>
      <c r="B21" s="85"/>
      <c r="C21" s="85"/>
      <c r="D21" s="85"/>
      <c r="E21" s="321"/>
      <c r="F21" s="85"/>
      <c r="G21" s="83"/>
      <c r="H21" s="324"/>
    </row>
    <row r="22" spans="1:8" s="82" customFormat="1" ht="16.5" customHeight="1">
      <c r="A22" s="197" t="s">
        <v>980</v>
      </c>
      <c r="B22" s="199">
        <v>500</v>
      </c>
      <c r="C22" s="85"/>
      <c r="D22" s="85"/>
      <c r="E22" s="321"/>
      <c r="F22" s="199">
        <v>328</v>
      </c>
      <c r="G22" s="83">
        <f>SUM(D22)-F22</f>
        <v>-328</v>
      </c>
      <c r="H22" s="324">
        <f>SUM(G22)/F22</f>
        <v>-1</v>
      </c>
    </row>
    <row r="23" spans="1:8" s="82" customFormat="1" ht="16.5" customHeight="1">
      <c r="A23" s="197" t="s">
        <v>510</v>
      </c>
      <c r="B23" s="85"/>
      <c r="C23" s="85"/>
      <c r="D23" s="85"/>
      <c r="E23" s="321"/>
      <c r="F23" s="85"/>
      <c r="G23" s="83"/>
      <c r="H23" s="324"/>
    </row>
    <row r="24" spans="1:8" s="82" customFormat="1" ht="16.5" customHeight="1">
      <c r="A24" s="197" t="s">
        <v>511</v>
      </c>
      <c r="B24" s="85"/>
      <c r="C24" s="85"/>
      <c r="D24" s="85"/>
      <c r="E24" s="321"/>
      <c r="F24" s="85"/>
      <c r="G24" s="83"/>
      <c r="H24" s="324"/>
    </row>
    <row r="25" spans="1:8" s="82" customFormat="1" ht="16.5" customHeight="1">
      <c r="A25" s="197" t="s">
        <v>1319</v>
      </c>
      <c r="B25" s="85"/>
      <c r="C25" s="85"/>
      <c r="D25" s="85"/>
      <c r="E25" s="321"/>
      <c r="F25" s="85"/>
      <c r="G25" s="83"/>
      <c r="H25" s="324"/>
    </row>
    <row r="26" spans="1:8" s="82" customFormat="1" ht="16.5" customHeight="1">
      <c r="A26" s="197" t="s">
        <v>1320</v>
      </c>
      <c r="B26" s="85"/>
      <c r="C26" s="85"/>
      <c r="D26" s="85"/>
      <c r="E26" s="321"/>
      <c r="F26" s="85"/>
      <c r="G26" s="83"/>
      <c r="H26" s="324"/>
    </row>
    <row r="27" spans="1:8" s="82" customFormat="1" ht="16.5" customHeight="1">
      <c r="A27" s="197" t="s">
        <v>1321</v>
      </c>
      <c r="B27" s="85"/>
      <c r="C27" s="85"/>
      <c r="D27" s="85"/>
      <c r="E27" s="321"/>
      <c r="F27" s="85"/>
      <c r="G27" s="83"/>
      <c r="H27" s="324"/>
    </row>
    <row r="28" spans="1:8" s="82" customFormat="1" ht="16.5" customHeight="1">
      <c r="A28" s="197" t="s">
        <v>1322</v>
      </c>
      <c r="B28" s="85"/>
      <c r="C28" s="85"/>
      <c r="D28" s="85"/>
      <c r="E28" s="321"/>
      <c r="F28" s="85"/>
      <c r="G28" s="83"/>
      <c r="H28" s="324"/>
    </row>
    <row r="29" spans="1:8" s="82" customFormat="1" ht="16.5" customHeight="1">
      <c r="A29" s="197" t="s">
        <v>1323</v>
      </c>
      <c r="B29" s="85"/>
      <c r="C29" s="85"/>
      <c r="D29" s="85"/>
      <c r="E29" s="321"/>
      <c r="F29" s="85"/>
      <c r="G29" s="83"/>
      <c r="H29" s="324"/>
    </row>
    <row r="30" spans="1:8" s="82" customFormat="1" ht="16.5" customHeight="1">
      <c r="A30" s="197" t="s">
        <v>1324</v>
      </c>
      <c r="B30" s="85"/>
      <c r="C30" s="85"/>
      <c r="D30" s="85"/>
      <c r="E30" s="321"/>
      <c r="F30" s="85"/>
      <c r="G30" s="83"/>
      <c r="H30" s="324"/>
    </row>
    <row r="31" spans="1:8" s="82" customFormat="1" ht="16.5" customHeight="1">
      <c r="A31" s="197" t="s">
        <v>1325</v>
      </c>
      <c r="B31" s="85"/>
      <c r="C31" s="85"/>
      <c r="D31" s="85"/>
      <c r="E31" s="321"/>
      <c r="F31" s="85"/>
      <c r="G31" s="83"/>
      <c r="H31" s="324"/>
    </row>
    <row r="32" spans="1:8" s="82" customFormat="1" ht="16.5" customHeight="1">
      <c r="A32" s="197" t="s">
        <v>981</v>
      </c>
      <c r="B32" s="85"/>
      <c r="C32" s="85"/>
      <c r="D32" s="85"/>
      <c r="E32" s="321"/>
      <c r="F32" s="85">
        <v>2829</v>
      </c>
      <c r="G32" s="83">
        <f aca="true" t="shared" si="0" ref="G32:G42">SUM(D32)-F32</f>
        <v>-2829</v>
      </c>
      <c r="H32" s="324">
        <f>SUM(G32)/F32</f>
        <v>-1</v>
      </c>
    </row>
    <row r="33" spans="1:8" s="115" customFormat="1" ht="16.5" customHeight="1">
      <c r="A33" s="196" t="s">
        <v>1736</v>
      </c>
      <c r="B33" s="114">
        <f>SUM(B15,B17:B32)</f>
        <v>27000</v>
      </c>
      <c r="C33" s="114">
        <f>SUM(C15,C17:C32)</f>
        <v>20055</v>
      </c>
      <c r="D33" s="114">
        <f>SUM(D15,D17:D32)</f>
        <v>19894</v>
      </c>
      <c r="E33" s="322">
        <f>D33/C33</f>
        <v>0.9919720767888307</v>
      </c>
      <c r="F33" s="114">
        <f>SUM(F15,F17:F32)</f>
        <v>29723</v>
      </c>
      <c r="G33" s="326">
        <f t="shared" si="0"/>
        <v>-9829</v>
      </c>
      <c r="H33" s="327">
        <f>SUM(G33)/F33</f>
        <v>-0.33068667361975573</v>
      </c>
    </row>
    <row r="34" spans="1:7" s="82" customFormat="1" ht="16.5" customHeight="1" hidden="1">
      <c r="A34" s="86" t="s">
        <v>1021</v>
      </c>
      <c r="B34" s="85"/>
      <c r="C34" s="85"/>
      <c r="D34" s="85">
        <f>D35+D36</f>
        <v>0</v>
      </c>
      <c r="E34" s="321"/>
      <c r="G34" s="83">
        <f t="shared" si="0"/>
        <v>0</v>
      </c>
    </row>
    <row r="35" spans="1:7" s="82" customFormat="1" ht="16.5" customHeight="1" hidden="1">
      <c r="A35" s="79" t="s">
        <v>1026</v>
      </c>
      <c r="B35" s="85"/>
      <c r="C35" s="85"/>
      <c r="D35" s="84"/>
      <c r="E35" s="323"/>
      <c r="G35" s="83">
        <f t="shared" si="0"/>
        <v>0</v>
      </c>
    </row>
    <row r="36" spans="1:7" s="82" customFormat="1" ht="16.5" customHeight="1" hidden="1">
      <c r="A36" s="79" t="s">
        <v>1025</v>
      </c>
      <c r="B36" s="85"/>
      <c r="C36" s="85"/>
      <c r="D36" s="84"/>
      <c r="E36" s="323"/>
      <c r="G36" s="83">
        <f t="shared" si="0"/>
        <v>0</v>
      </c>
    </row>
    <row r="37" spans="1:7" s="82" customFormat="1" ht="16.5" customHeight="1" hidden="1">
      <c r="A37" s="77" t="s">
        <v>1022</v>
      </c>
      <c r="B37" s="88"/>
      <c r="C37" s="88"/>
      <c r="D37" s="85">
        <f>D38</f>
        <v>1892</v>
      </c>
      <c r="E37" s="323"/>
      <c r="G37" s="83">
        <f t="shared" si="0"/>
        <v>1892</v>
      </c>
    </row>
    <row r="38" spans="1:9" s="82" customFormat="1" ht="16.5" customHeight="1" hidden="1">
      <c r="A38" s="79" t="s">
        <v>1023</v>
      </c>
      <c r="B38" s="88"/>
      <c r="C38" s="88"/>
      <c r="D38" s="84">
        <v>1892</v>
      </c>
      <c r="E38" s="324"/>
      <c r="G38" s="83">
        <f t="shared" si="0"/>
        <v>1892</v>
      </c>
      <c r="I38" s="89">
        <f>I29+I12+I30+I33+I35+I36</f>
        <v>0</v>
      </c>
    </row>
    <row r="39" spans="1:7" s="82" customFormat="1" ht="16.5" customHeight="1" hidden="1">
      <c r="A39" s="80" t="s">
        <v>1024</v>
      </c>
      <c r="B39" s="87"/>
      <c r="C39" s="87"/>
      <c r="D39" s="85">
        <v>644</v>
      </c>
      <c r="E39" s="323"/>
      <c r="G39" s="83">
        <f t="shared" si="0"/>
        <v>644</v>
      </c>
    </row>
    <row r="40" spans="1:7" s="82" customFormat="1" ht="16.5" customHeight="1" hidden="1">
      <c r="A40" s="80" t="s">
        <v>1107</v>
      </c>
      <c r="B40" s="87"/>
      <c r="C40" s="87"/>
      <c r="D40" s="85">
        <v>10000</v>
      </c>
      <c r="E40" s="323"/>
      <c r="G40" s="83">
        <f t="shared" si="0"/>
        <v>10000</v>
      </c>
    </row>
    <row r="41" spans="1:7" s="82" customFormat="1" ht="16.5" customHeight="1" hidden="1">
      <c r="A41" s="198"/>
      <c r="B41" s="88"/>
      <c r="C41" s="88"/>
      <c r="D41" s="84"/>
      <c r="E41" s="324"/>
      <c r="G41" s="83">
        <f t="shared" si="0"/>
        <v>0</v>
      </c>
    </row>
    <row r="42" spans="1:7" s="82" customFormat="1" ht="16.5" customHeight="1" hidden="1">
      <c r="A42" s="113" t="s">
        <v>1326</v>
      </c>
      <c r="B42" s="89">
        <f>B33+B16+B34+B37+B39+B40</f>
        <v>27000</v>
      </c>
      <c r="C42" s="89">
        <f>C33+C16+C34+C37+C39+C40</f>
        <v>20055</v>
      </c>
      <c r="D42" s="89">
        <f>D33+D16+D34+D37+D39+D40</f>
        <v>32430</v>
      </c>
      <c r="E42" s="322">
        <f>D42/C42</f>
        <v>1.6170531039640987</v>
      </c>
      <c r="G42" s="83">
        <f t="shared" si="0"/>
        <v>32430</v>
      </c>
    </row>
  </sheetData>
  <sheetProtection/>
  <mergeCells count="1">
    <mergeCell ref="A1:H1"/>
  </mergeCells>
  <printOptions horizontalCentered="1"/>
  <pageMargins left="0.7086614173228347" right="0.5118110236220472" top="0.8267716535433072" bottom="0.4724409448818898" header="0.5905511811023623" footer="0.31496062992125984"/>
  <pageSetup horizontalDpi="600" verticalDpi="600" orientation="portrait" paperSize="9"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sheetPr>
    <tabColor rgb="FFFFFF00"/>
  </sheetPr>
  <dimension ref="A1:J250"/>
  <sheetViews>
    <sheetView showZeros="0" zoomScalePageLayoutView="0" workbookViewId="0" topLeftCell="A1">
      <pane xSplit="1" ySplit="3" topLeftCell="B52" activePane="bottomRight" state="frozen"/>
      <selection pane="topLeft" activeCell="G34" sqref="G34"/>
      <selection pane="topRight" activeCell="G34" sqref="G34"/>
      <selection pane="bottomLeft" activeCell="G34" sqref="G34"/>
      <selection pane="bottomRight" activeCell="O68" sqref="O68"/>
    </sheetView>
  </sheetViews>
  <sheetFormatPr defaultColWidth="9.140625" defaultRowHeight="15"/>
  <cols>
    <col min="1" max="1" width="60.57421875" style="1" customWidth="1"/>
    <col min="2" max="2" width="18.8515625" style="333" customWidth="1"/>
    <col min="3" max="4" width="9.00390625" style="1" customWidth="1"/>
    <col min="5" max="5" width="17.28125" style="1" hidden="1" customWidth="1"/>
    <col min="6" max="13" width="0" style="1" hidden="1" customWidth="1"/>
    <col min="14" max="16384" width="9.00390625" style="1" customWidth="1"/>
  </cols>
  <sheetData>
    <row r="1" spans="1:2" ht="18.75">
      <c r="A1" s="375" t="s">
        <v>1734</v>
      </c>
      <c r="B1" s="376"/>
    </row>
    <row r="2" ht="13.5">
      <c r="B2" s="331" t="s">
        <v>1027</v>
      </c>
    </row>
    <row r="3" spans="1:10" s="70" customFormat="1" ht="15" customHeight="1">
      <c r="A3" s="118" t="s">
        <v>1487</v>
      </c>
      <c r="B3" s="332" t="s">
        <v>1028</v>
      </c>
      <c r="F3" s="81" t="s">
        <v>150</v>
      </c>
      <c r="G3" s="81" t="s">
        <v>151</v>
      </c>
      <c r="H3" s="81" t="s">
        <v>152</v>
      </c>
      <c r="I3" s="81" t="s">
        <v>153</v>
      </c>
      <c r="J3" s="81" t="s">
        <v>154</v>
      </c>
    </row>
    <row r="4" spans="1:6" s="70" customFormat="1" ht="15" customHeight="1">
      <c r="A4" s="190" t="s">
        <v>1035</v>
      </c>
      <c r="B4" s="312">
        <f>B5</f>
        <v>0</v>
      </c>
      <c r="F4" s="70">
        <v>0</v>
      </c>
    </row>
    <row r="5" spans="1:6" s="70" customFormat="1" ht="15" customHeight="1">
      <c r="A5" s="191" t="s">
        <v>89</v>
      </c>
      <c r="B5" s="312">
        <f>SUM(B6:B11)</f>
        <v>0</v>
      </c>
      <c r="F5" s="70">
        <v>0</v>
      </c>
    </row>
    <row r="6" spans="1:2" s="70" customFormat="1" ht="15" customHeight="1">
      <c r="A6" s="191" t="s">
        <v>90</v>
      </c>
      <c r="B6" s="312">
        <v>0</v>
      </c>
    </row>
    <row r="7" spans="1:2" s="70" customFormat="1" ht="15" customHeight="1">
      <c r="A7" s="191" t="s">
        <v>91</v>
      </c>
      <c r="B7" s="312">
        <v>0</v>
      </c>
    </row>
    <row r="8" spans="1:2" s="70" customFormat="1" ht="15" customHeight="1">
      <c r="A8" s="191" t="s">
        <v>92</v>
      </c>
      <c r="B8" s="312">
        <v>0</v>
      </c>
    </row>
    <row r="9" spans="1:2" s="70" customFormat="1" ht="15" customHeight="1">
      <c r="A9" s="191" t="s">
        <v>93</v>
      </c>
      <c r="B9" s="312">
        <v>0</v>
      </c>
    </row>
    <row r="10" spans="1:2" s="70" customFormat="1" ht="15" customHeight="1">
      <c r="A10" s="191" t="s">
        <v>94</v>
      </c>
      <c r="B10" s="312">
        <v>0</v>
      </c>
    </row>
    <row r="11" spans="1:2" s="70" customFormat="1" ht="15" customHeight="1">
      <c r="A11" s="191" t="s">
        <v>95</v>
      </c>
      <c r="B11" s="312">
        <v>0</v>
      </c>
    </row>
    <row r="12" spans="1:6" s="70" customFormat="1" ht="15" customHeight="1">
      <c r="A12" s="190" t="s">
        <v>1378</v>
      </c>
      <c r="B12" s="338">
        <f>B13+B18+B24</f>
        <v>180</v>
      </c>
      <c r="F12" s="70">
        <v>77</v>
      </c>
    </row>
    <row r="13" spans="1:6" s="70" customFormat="1" ht="15" customHeight="1">
      <c r="A13" s="191" t="s">
        <v>1488</v>
      </c>
      <c r="B13" s="312">
        <f>SUM(B14:B17)</f>
        <v>130</v>
      </c>
      <c r="F13" s="70">
        <v>77</v>
      </c>
    </row>
    <row r="14" spans="1:6" s="70" customFormat="1" ht="15" customHeight="1">
      <c r="A14" s="191" t="s">
        <v>1108</v>
      </c>
      <c r="B14" s="312">
        <v>38</v>
      </c>
      <c r="F14" s="70">
        <v>8</v>
      </c>
    </row>
    <row r="15" spans="1:8" s="70" customFormat="1" ht="15" customHeight="1">
      <c r="A15" s="191" t="s">
        <v>1489</v>
      </c>
      <c r="B15" s="312"/>
      <c r="H15" s="70">
        <v>60</v>
      </c>
    </row>
    <row r="16" spans="1:2" s="70" customFormat="1" ht="15" customHeight="1">
      <c r="A16" s="191" t="s">
        <v>1490</v>
      </c>
      <c r="B16" s="312"/>
    </row>
    <row r="17" spans="1:8" s="70" customFormat="1" ht="15" customHeight="1">
      <c r="A17" s="191" t="s">
        <v>1073</v>
      </c>
      <c r="B17" s="312">
        <v>92</v>
      </c>
      <c r="F17" s="70">
        <v>69</v>
      </c>
      <c r="H17" s="70">
        <v>9</v>
      </c>
    </row>
    <row r="18" spans="1:6" s="70" customFormat="1" ht="15" customHeight="1">
      <c r="A18" s="191" t="s">
        <v>160</v>
      </c>
      <c r="B18" s="312">
        <f>SUM(B19:B23)</f>
        <v>50</v>
      </c>
      <c r="F18" s="70">
        <v>1</v>
      </c>
    </row>
    <row r="19" spans="1:6" s="70" customFormat="1" ht="15" customHeight="1">
      <c r="A19" s="191" t="s">
        <v>161</v>
      </c>
      <c r="B19" s="312"/>
      <c r="F19" s="70">
        <v>1</v>
      </c>
    </row>
    <row r="20" spans="1:10" s="70" customFormat="1" ht="15" customHeight="1">
      <c r="A20" s="191" t="s">
        <v>162</v>
      </c>
      <c r="B20" s="312"/>
      <c r="F20" s="70">
        <v>1</v>
      </c>
      <c r="I20" s="70">
        <v>440</v>
      </c>
      <c r="J20" s="70">
        <v>1730</v>
      </c>
    </row>
    <row r="21" spans="1:2" s="70" customFormat="1" ht="15" customHeight="1">
      <c r="A21" s="191" t="s">
        <v>163</v>
      </c>
      <c r="B21" s="312"/>
    </row>
    <row r="22" spans="1:2" s="70" customFormat="1" ht="15" customHeight="1">
      <c r="A22" s="191" t="s">
        <v>164</v>
      </c>
      <c r="B22" s="312">
        <v>50</v>
      </c>
    </row>
    <row r="23" spans="1:6" s="70" customFormat="1" ht="15" customHeight="1">
      <c r="A23" s="191" t="s">
        <v>165</v>
      </c>
      <c r="B23" s="312"/>
      <c r="F23" s="70">
        <v>0</v>
      </c>
    </row>
    <row r="24" spans="1:2" s="70" customFormat="1" ht="15" customHeight="1">
      <c r="A24" s="191" t="s">
        <v>1491</v>
      </c>
      <c r="B24" s="312">
        <f>SUM(B25:B26)</f>
        <v>0</v>
      </c>
    </row>
    <row r="25" spans="1:9" s="70" customFormat="1" ht="15" customHeight="1">
      <c r="A25" s="191" t="s">
        <v>1109</v>
      </c>
      <c r="B25" s="312"/>
      <c r="I25" s="70">
        <v>100</v>
      </c>
    </row>
    <row r="26" spans="1:2" s="70" customFormat="1" ht="15" customHeight="1">
      <c r="A26" s="191" t="s">
        <v>1492</v>
      </c>
      <c r="B26" s="312"/>
    </row>
    <row r="27" spans="1:6" s="70" customFormat="1" ht="15" customHeight="1">
      <c r="A27" s="190" t="s">
        <v>1036</v>
      </c>
      <c r="B27" s="338">
        <f>B28+B32+B36</f>
        <v>1</v>
      </c>
      <c r="F27" s="70">
        <v>0</v>
      </c>
    </row>
    <row r="28" spans="1:6" s="70" customFormat="1" ht="15" customHeight="1">
      <c r="A28" s="191" t="s">
        <v>1110</v>
      </c>
      <c r="B28" s="312">
        <f>SUM(B29:B31)</f>
        <v>1</v>
      </c>
      <c r="F28" s="70">
        <v>0</v>
      </c>
    </row>
    <row r="29" spans="1:2" s="70" customFormat="1" ht="15" customHeight="1">
      <c r="A29" s="191" t="s">
        <v>1111</v>
      </c>
      <c r="B29" s="312">
        <v>1</v>
      </c>
    </row>
    <row r="30" spans="1:2" s="70" customFormat="1" ht="15" customHeight="1">
      <c r="A30" s="191" t="s">
        <v>1069</v>
      </c>
      <c r="B30" s="312"/>
    </row>
    <row r="31" spans="1:2" s="70" customFormat="1" ht="15" customHeight="1">
      <c r="A31" s="191" t="s">
        <v>1112</v>
      </c>
      <c r="B31" s="312"/>
    </row>
    <row r="32" spans="1:2" s="70" customFormat="1" ht="15" customHeight="1">
      <c r="A32" s="191" t="s">
        <v>1493</v>
      </c>
      <c r="B32" s="312">
        <f>SUM(B33:B35)</f>
        <v>0</v>
      </c>
    </row>
    <row r="33" spans="1:6" s="70" customFormat="1" ht="15" customHeight="1">
      <c r="A33" s="191" t="s">
        <v>1111</v>
      </c>
      <c r="B33" s="312"/>
      <c r="F33" s="70">
        <v>0</v>
      </c>
    </row>
    <row r="34" spans="1:2" s="70" customFormat="1" ht="15" customHeight="1">
      <c r="A34" s="191" t="s">
        <v>1069</v>
      </c>
      <c r="B34" s="312"/>
    </row>
    <row r="35" spans="1:2" s="70" customFormat="1" ht="15" customHeight="1">
      <c r="A35" s="191" t="s">
        <v>1113</v>
      </c>
      <c r="B35" s="312"/>
    </row>
    <row r="36" spans="1:2" s="70" customFormat="1" ht="15" customHeight="1">
      <c r="A36" s="191" t="s">
        <v>1494</v>
      </c>
      <c r="B36" s="312">
        <f>SUM(B37:B38)</f>
        <v>0</v>
      </c>
    </row>
    <row r="37" spans="1:2" s="70" customFormat="1" ht="15" customHeight="1">
      <c r="A37" s="191" t="s">
        <v>1069</v>
      </c>
      <c r="B37" s="312"/>
    </row>
    <row r="38" spans="1:6" s="70" customFormat="1" ht="15" customHeight="1">
      <c r="A38" s="191" t="s">
        <v>1495</v>
      </c>
      <c r="B38" s="312"/>
      <c r="F38" s="70">
        <v>12551</v>
      </c>
    </row>
    <row r="39" spans="1:6" s="70" customFormat="1" ht="15" customHeight="1">
      <c r="A39" s="190" t="s">
        <v>1037</v>
      </c>
      <c r="B39" s="312">
        <f>B40+B45</f>
        <v>0</v>
      </c>
      <c r="F39" s="70">
        <v>12551</v>
      </c>
    </row>
    <row r="40" spans="1:9" s="70" customFormat="1" ht="15" customHeight="1">
      <c r="A40" s="191" t="s">
        <v>96</v>
      </c>
      <c r="B40" s="312">
        <f>SUM(B41:B44)</f>
        <v>0</v>
      </c>
      <c r="G40" s="70">
        <v>4950</v>
      </c>
      <c r="H40" s="70">
        <v>20386</v>
      </c>
      <c r="I40" s="70">
        <v>19237</v>
      </c>
    </row>
    <row r="41" spans="1:8" s="70" customFormat="1" ht="15" customHeight="1">
      <c r="A41" s="191" t="s">
        <v>97</v>
      </c>
      <c r="B41" s="312"/>
      <c r="F41" s="70">
        <v>7499</v>
      </c>
      <c r="G41" s="70">
        <v>26</v>
      </c>
      <c r="H41" s="70">
        <v>1543</v>
      </c>
    </row>
    <row r="42" spans="1:9" s="70" customFormat="1" ht="15" customHeight="1">
      <c r="A42" s="191" t="s">
        <v>98</v>
      </c>
      <c r="B42" s="312"/>
      <c r="I42" s="70">
        <v>580</v>
      </c>
    </row>
    <row r="43" spans="1:10" s="70" customFormat="1" ht="15" customHeight="1">
      <c r="A43" s="191" t="s">
        <v>99</v>
      </c>
      <c r="B43" s="312"/>
      <c r="I43" s="70">
        <v>720</v>
      </c>
      <c r="J43" s="70">
        <v>1440</v>
      </c>
    </row>
    <row r="44" spans="1:9" s="70" customFormat="1" ht="15" customHeight="1">
      <c r="A44" s="191" t="s">
        <v>100</v>
      </c>
      <c r="B44" s="312"/>
      <c r="I44" s="70">
        <v>12000</v>
      </c>
    </row>
    <row r="45" spans="1:2" s="70" customFormat="1" ht="15" customHeight="1">
      <c r="A45" s="191" t="s">
        <v>101</v>
      </c>
      <c r="B45" s="312">
        <f>SUM(B46:B49)</f>
        <v>0</v>
      </c>
    </row>
    <row r="46" spans="1:6" s="70" customFormat="1" ht="15" customHeight="1">
      <c r="A46" s="191" t="s">
        <v>102</v>
      </c>
      <c r="B46" s="312"/>
      <c r="F46" s="70">
        <v>2050</v>
      </c>
    </row>
    <row r="47" spans="1:2" s="70" customFormat="1" ht="15" customHeight="1">
      <c r="A47" s="191" t="s">
        <v>103</v>
      </c>
      <c r="B47" s="312"/>
    </row>
    <row r="48" spans="1:9" s="70" customFormat="1" ht="15" customHeight="1">
      <c r="A48" s="191" t="s">
        <v>104</v>
      </c>
      <c r="B48" s="312"/>
      <c r="F48" s="70">
        <v>1000</v>
      </c>
      <c r="I48" s="70">
        <v>3280</v>
      </c>
    </row>
    <row r="49" spans="1:2" s="70" customFormat="1" ht="15" customHeight="1">
      <c r="A49" s="191" t="s">
        <v>105</v>
      </c>
      <c r="B49" s="312"/>
    </row>
    <row r="50" spans="1:2" s="70" customFormat="1" ht="15" customHeight="1">
      <c r="A50" s="190" t="s">
        <v>1038</v>
      </c>
      <c r="B50" s="338">
        <f>B51+B64+B68+B69+B75+B79+B83+B87+B93</f>
        <v>19943</v>
      </c>
    </row>
    <row r="51" spans="1:10" s="70" customFormat="1" ht="15" customHeight="1">
      <c r="A51" s="191" t="s">
        <v>1114</v>
      </c>
      <c r="B51" s="312">
        <f>SUM(B52:B63)</f>
        <v>19933</v>
      </c>
      <c r="F51" s="70">
        <v>2002</v>
      </c>
      <c r="G51" s="70">
        <v>1</v>
      </c>
      <c r="H51" s="70">
        <v>36</v>
      </c>
      <c r="J51" s="70">
        <v>6003</v>
      </c>
    </row>
    <row r="52" spans="1:6" s="70" customFormat="1" ht="15" customHeight="1">
      <c r="A52" s="191" t="s">
        <v>1051</v>
      </c>
      <c r="B52" s="312">
        <v>3834</v>
      </c>
      <c r="F52" s="70">
        <v>0</v>
      </c>
    </row>
    <row r="53" spans="1:2" s="70" customFormat="1" ht="15" customHeight="1">
      <c r="A53" s="191" t="s">
        <v>1052</v>
      </c>
      <c r="B53" s="312">
        <v>15944</v>
      </c>
    </row>
    <row r="54" spans="1:8" s="70" customFormat="1" ht="15" customHeight="1">
      <c r="A54" s="191" t="s">
        <v>1053</v>
      </c>
      <c r="B54" s="312">
        <v>145</v>
      </c>
      <c r="H54" s="70">
        <v>752</v>
      </c>
    </row>
    <row r="55" spans="1:2" s="70" customFormat="1" ht="15" customHeight="1">
      <c r="A55" s="191" t="s">
        <v>1054</v>
      </c>
      <c r="B55" s="312"/>
    </row>
    <row r="56" spans="1:2" s="70" customFormat="1" ht="15" customHeight="1">
      <c r="A56" s="191" t="s">
        <v>1055</v>
      </c>
      <c r="B56" s="312"/>
    </row>
    <row r="57" spans="1:2" s="70" customFormat="1" ht="15" customHeight="1">
      <c r="A57" s="191" t="s">
        <v>1056</v>
      </c>
      <c r="B57" s="312"/>
    </row>
    <row r="58" spans="1:6" s="70" customFormat="1" ht="15" customHeight="1">
      <c r="A58" s="191" t="s">
        <v>1049</v>
      </c>
      <c r="B58" s="312"/>
      <c r="F58" s="70">
        <v>0</v>
      </c>
    </row>
    <row r="59" spans="1:2" s="70" customFormat="1" ht="15" customHeight="1">
      <c r="A59" s="191" t="s">
        <v>1057</v>
      </c>
      <c r="B59" s="312"/>
    </row>
    <row r="60" spans="1:2" s="70" customFormat="1" ht="15" customHeight="1">
      <c r="A60" s="191" t="s">
        <v>1058</v>
      </c>
      <c r="B60" s="312"/>
    </row>
    <row r="61" spans="1:2" s="70" customFormat="1" ht="15" customHeight="1">
      <c r="A61" s="191" t="s">
        <v>1050</v>
      </c>
      <c r="B61" s="312"/>
    </row>
    <row r="62" spans="1:2" s="70" customFormat="1" ht="15" customHeight="1">
      <c r="A62" s="191" t="s">
        <v>453</v>
      </c>
      <c r="B62" s="312">
        <v>2</v>
      </c>
    </row>
    <row r="63" spans="1:6" s="70" customFormat="1" ht="15" customHeight="1">
      <c r="A63" s="191" t="s">
        <v>1059</v>
      </c>
      <c r="B63" s="312">
        <v>8</v>
      </c>
      <c r="F63" s="70">
        <v>0</v>
      </c>
    </row>
    <row r="64" spans="1:2" s="70" customFormat="1" ht="15" customHeight="1">
      <c r="A64" s="191" t="s">
        <v>1115</v>
      </c>
      <c r="B64" s="312">
        <f>SUM(B65:B67)</f>
        <v>0</v>
      </c>
    </row>
    <row r="65" spans="1:2" s="70" customFormat="1" ht="15" customHeight="1">
      <c r="A65" s="191" t="s">
        <v>1051</v>
      </c>
      <c r="B65" s="312"/>
    </row>
    <row r="66" spans="1:9" s="70" customFormat="1" ht="15" customHeight="1">
      <c r="A66" s="191" t="s">
        <v>1052</v>
      </c>
      <c r="B66" s="312"/>
      <c r="I66" s="70">
        <v>310</v>
      </c>
    </row>
    <row r="67" spans="1:2" s="70" customFormat="1" ht="15" customHeight="1">
      <c r="A67" s="191" t="s">
        <v>1064</v>
      </c>
      <c r="B67" s="312"/>
    </row>
    <row r="68" spans="1:2" s="70" customFormat="1" ht="15" customHeight="1">
      <c r="A68" s="191" t="s">
        <v>1496</v>
      </c>
      <c r="B68" s="312"/>
    </row>
    <row r="69" spans="1:6" s="70" customFormat="1" ht="15" customHeight="1">
      <c r="A69" s="191" t="s">
        <v>1497</v>
      </c>
      <c r="B69" s="312">
        <f>SUM(B70:B74)</f>
        <v>10</v>
      </c>
      <c r="F69" s="70">
        <v>0</v>
      </c>
    </row>
    <row r="70" spans="1:8" s="70" customFormat="1" ht="15" customHeight="1">
      <c r="A70" s="191" t="s">
        <v>1060</v>
      </c>
      <c r="B70" s="312">
        <v>10</v>
      </c>
      <c r="H70" s="70">
        <v>457</v>
      </c>
    </row>
    <row r="71" spans="1:8" s="70" customFormat="1" ht="15" customHeight="1">
      <c r="A71" s="191" t="s">
        <v>1061</v>
      </c>
      <c r="B71" s="312"/>
      <c r="H71" s="70">
        <v>966</v>
      </c>
    </row>
    <row r="72" spans="1:2" s="70" customFormat="1" ht="15" customHeight="1">
      <c r="A72" s="191" t="s">
        <v>1062</v>
      </c>
      <c r="B72" s="312"/>
    </row>
    <row r="73" spans="1:2" s="70" customFormat="1" ht="15" customHeight="1">
      <c r="A73" s="191" t="s">
        <v>1063</v>
      </c>
      <c r="B73" s="312"/>
    </row>
    <row r="74" spans="1:10" s="70" customFormat="1" ht="15" customHeight="1">
      <c r="A74" s="191" t="s">
        <v>1065</v>
      </c>
      <c r="B74" s="312"/>
      <c r="J74" s="70">
        <v>75</v>
      </c>
    </row>
    <row r="75" spans="1:6" s="70" customFormat="1" ht="15" customHeight="1">
      <c r="A75" s="191" t="s">
        <v>1498</v>
      </c>
      <c r="B75" s="312">
        <f>SUM(B76:B78)</f>
        <v>0</v>
      </c>
      <c r="F75" s="70">
        <v>0</v>
      </c>
    </row>
    <row r="76" spans="1:2" s="70" customFormat="1" ht="15" customHeight="1">
      <c r="A76" s="191" t="s">
        <v>1066</v>
      </c>
      <c r="B76" s="312"/>
    </row>
    <row r="77" spans="1:2" s="70" customFormat="1" ht="15" customHeight="1">
      <c r="A77" s="191" t="s">
        <v>1067</v>
      </c>
      <c r="B77" s="312"/>
    </row>
    <row r="78" spans="1:10" s="70" customFormat="1" ht="15" customHeight="1">
      <c r="A78" s="191" t="s">
        <v>1068</v>
      </c>
      <c r="B78" s="312"/>
      <c r="J78" s="70">
        <v>188</v>
      </c>
    </row>
    <row r="79" spans="1:6" s="70" customFormat="1" ht="15" customHeight="1">
      <c r="A79" s="191" t="s">
        <v>1499</v>
      </c>
      <c r="B79" s="312">
        <f>SUM(B80:B82)</f>
        <v>0</v>
      </c>
      <c r="F79" s="70">
        <v>0</v>
      </c>
    </row>
    <row r="80" spans="1:6" s="70" customFormat="1" ht="15" customHeight="1">
      <c r="A80" s="191" t="s">
        <v>1051</v>
      </c>
      <c r="B80" s="312"/>
      <c r="F80" s="70">
        <v>0</v>
      </c>
    </row>
    <row r="81" spans="1:2" s="70" customFormat="1" ht="15" customHeight="1">
      <c r="A81" s="191" t="s">
        <v>1052</v>
      </c>
      <c r="B81" s="312"/>
    </row>
    <row r="82" spans="1:2" s="70" customFormat="1" ht="15" customHeight="1">
      <c r="A82" s="191" t="s">
        <v>1500</v>
      </c>
      <c r="B82" s="312"/>
    </row>
    <row r="83" spans="1:2" s="70" customFormat="1" ht="15" customHeight="1">
      <c r="A83" s="191" t="s">
        <v>1501</v>
      </c>
      <c r="B83" s="312">
        <f>SUM(B84:B86)</f>
        <v>0</v>
      </c>
    </row>
    <row r="84" spans="1:10" s="70" customFormat="1" ht="15" customHeight="1">
      <c r="A84" s="191" t="s">
        <v>1051</v>
      </c>
      <c r="B84" s="312"/>
      <c r="I84" s="70">
        <v>1471</v>
      </c>
      <c r="J84" s="70">
        <v>1856</v>
      </c>
    </row>
    <row r="85" spans="1:6" s="70" customFormat="1" ht="15" customHeight="1">
      <c r="A85" s="191" t="s">
        <v>1052</v>
      </c>
      <c r="B85" s="312"/>
      <c r="F85" s="70">
        <v>0</v>
      </c>
    </row>
    <row r="86" spans="1:2" s="70" customFormat="1" ht="15" customHeight="1">
      <c r="A86" s="191" t="s">
        <v>1502</v>
      </c>
      <c r="B86" s="312"/>
    </row>
    <row r="87" spans="1:2" s="70" customFormat="1" ht="15" customHeight="1">
      <c r="A87" s="191" t="s">
        <v>1503</v>
      </c>
      <c r="B87" s="312">
        <f>SUM(B88:B92)</f>
        <v>0</v>
      </c>
    </row>
    <row r="88" spans="1:2" s="70" customFormat="1" ht="15" customHeight="1">
      <c r="A88" s="191" t="s">
        <v>1060</v>
      </c>
      <c r="B88" s="312"/>
    </row>
    <row r="89" spans="1:2" s="70" customFormat="1" ht="15" customHeight="1">
      <c r="A89" s="191" t="s">
        <v>1061</v>
      </c>
      <c r="B89" s="312"/>
    </row>
    <row r="90" spans="1:6" s="70" customFormat="1" ht="15" customHeight="1">
      <c r="A90" s="191" t="s">
        <v>1062</v>
      </c>
      <c r="B90" s="312"/>
      <c r="F90" s="70">
        <v>0</v>
      </c>
    </row>
    <row r="91" spans="1:2" s="70" customFormat="1" ht="15" customHeight="1">
      <c r="A91" s="191" t="s">
        <v>1063</v>
      </c>
      <c r="B91" s="312"/>
    </row>
    <row r="92" spans="1:2" s="70" customFormat="1" ht="15" customHeight="1">
      <c r="A92" s="191" t="s">
        <v>1504</v>
      </c>
      <c r="B92" s="312"/>
    </row>
    <row r="93" spans="1:6" s="70" customFormat="1" ht="15" customHeight="1">
      <c r="A93" s="191" t="s">
        <v>1505</v>
      </c>
      <c r="B93" s="312">
        <f>SUM(B94:B95)</f>
        <v>0</v>
      </c>
      <c r="F93" s="70">
        <v>0</v>
      </c>
    </row>
    <row r="94" spans="1:2" s="70" customFormat="1" ht="15" customHeight="1">
      <c r="A94" s="191" t="s">
        <v>1066</v>
      </c>
      <c r="B94" s="312"/>
    </row>
    <row r="95" spans="1:2" s="70" customFormat="1" ht="15" customHeight="1">
      <c r="A95" s="191" t="s">
        <v>1506</v>
      </c>
      <c r="B95" s="312"/>
    </row>
    <row r="96" spans="1:2" s="70" customFormat="1" ht="15" customHeight="1">
      <c r="A96" s="190" t="s">
        <v>1039</v>
      </c>
      <c r="B96" s="312">
        <f>B97+B102+B107+B112+B115</f>
        <v>0</v>
      </c>
    </row>
    <row r="97" spans="1:2" s="70" customFormat="1" ht="15" customHeight="1">
      <c r="A97" s="191" t="s">
        <v>1507</v>
      </c>
      <c r="B97" s="312">
        <f>SUM(B98:B101)</f>
        <v>0</v>
      </c>
    </row>
    <row r="98" spans="1:6" s="70" customFormat="1" ht="15" customHeight="1">
      <c r="A98" s="191" t="s">
        <v>1069</v>
      </c>
      <c r="B98" s="312"/>
      <c r="F98" s="70">
        <v>0</v>
      </c>
    </row>
    <row r="99" spans="1:6" s="70" customFormat="1" ht="15" customHeight="1">
      <c r="A99" s="191" t="s">
        <v>1070</v>
      </c>
      <c r="B99" s="312"/>
      <c r="F99" s="70">
        <v>0</v>
      </c>
    </row>
    <row r="100" spans="1:2" s="70" customFormat="1" ht="15" customHeight="1">
      <c r="A100" s="191" t="s">
        <v>1071</v>
      </c>
      <c r="B100" s="312"/>
    </row>
    <row r="101" spans="1:2" s="70" customFormat="1" ht="15" customHeight="1">
      <c r="A101" s="191" t="s">
        <v>1072</v>
      </c>
      <c r="B101" s="312"/>
    </row>
    <row r="102" spans="1:2" s="70" customFormat="1" ht="15" customHeight="1">
      <c r="A102" s="191" t="s">
        <v>106</v>
      </c>
      <c r="B102" s="312">
        <f>SUM(B103:B106)</f>
        <v>0</v>
      </c>
    </row>
    <row r="103" spans="1:2" s="70" customFormat="1" ht="15" customHeight="1">
      <c r="A103" s="191" t="s">
        <v>1069</v>
      </c>
      <c r="B103" s="312"/>
    </row>
    <row r="104" spans="1:6" s="70" customFormat="1" ht="15" customHeight="1">
      <c r="A104" s="191" t="s">
        <v>1070</v>
      </c>
      <c r="B104" s="312"/>
      <c r="F104" s="70">
        <v>0</v>
      </c>
    </row>
    <row r="105" spans="1:2" s="70" customFormat="1" ht="15" customHeight="1">
      <c r="A105" s="191" t="s">
        <v>107</v>
      </c>
      <c r="B105" s="312"/>
    </row>
    <row r="106" spans="1:2" s="70" customFormat="1" ht="15" customHeight="1">
      <c r="A106" s="191" t="s">
        <v>108</v>
      </c>
      <c r="B106" s="312"/>
    </row>
    <row r="107" spans="1:2" s="70" customFormat="1" ht="15" customHeight="1">
      <c r="A107" s="191" t="s">
        <v>1508</v>
      </c>
      <c r="B107" s="312">
        <f>SUM(B108:B111)</f>
        <v>0</v>
      </c>
    </row>
    <row r="108" spans="1:2" s="70" customFormat="1" ht="15" customHeight="1">
      <c r="A108" s="191" t="s">
        <v>241</v>
      </c>
      <c r="B108" s="312"/>
    </row>
    <row r="109" spans="1:6" s="70" customFormat="1" ht="15" customHeight="1">
      <c r="A109" s="191" t="s">
        <v>109</v>
      </c>
      <c r="B109" s="312"/>
      <c r="F109" s="70">
        <v>0</v>
      </c>
    </row>
    <row r="110" spans="1:2" s="70" customFormat="1" ht="15" customHeight="1">
      <c r="A110" s="191" t="s">
        <v>110</v>
      </c>
      <c r="B110" s="312"/>
    </row>
    <row r="111" spans="1:2" s="70" customFormat="1" ht="15" customHeight="1">
      <c r="A111" s="191" t="s">
        <v>111</v>
      </c>
      <c r="B111" s="312"/>
    </row>
    <row r="112" spans="1:2" s="70" customFormat="1" ht="15" customHeight="1">
      <c r="A112" s="191" t="s">
        <v>1509</v>
      </c>
      <c r="B112" s="312">
        <f>SUM(B113:B114)</f>
        <v>0</v>
      </c>
    </row>
    <row r="113" spans="1:2" s="70" customFormat="1" ht="15" customHeight="1">
      <c r="A113" s="191" t="s">
        <v>1069</v>
      </c>
      <c r="B113" s="312"/>
    </row>
    <row r="114" spans="1:6" s="70" customFormat="1" ht="15" customHeight="1">
      <c r="A114" s="191" t="s">
        <v>1510</v>
      </c>
      <c r="B114" s="312"/>
      <c r="F114" s="70">
        <v>0</v>
      </c>
    </row>
    <row r="115" spans="1:2" s="70" customFormat="1" ht="15" customHeight="1">
      <c r="A115" s="191" t="s">
        <v>1511</v>
      </c>
      <c r="B115" s="312">
        <f>SUM(B116:B119)</f>
        <v>0</v>
      </c>
    </row>
    <row r="116" spans="1:2" s="70" customFormat="1" ht="15" customHeight="1">
      <c r="A116" s="191" t="s">
        <v>241</v>
      </c>
      <c r="B116" s="312"/>
    </row>
    <row r="117" spans="1:2" s="70" customFormat="1" ht="15" customHeight="1">
      <c r="A117" s="191" t="s">
        <v>109</v>
      </c>
      <c r="B117" s="312"/>
    </row>
    <row r="118" spans="1:2" s="70" customFormat="1" ht="15" customHeight="1">
      <c r="A118" s="191" t="s">
        <v>110</v>
      </c>
      <c r="B118" s="312"/>
    </row>
    <row r="119" spans="1:2" s="70" customFormat="1" ht="15" customHeight="1">
      <c r="A119" s="191" t="s">
        <v>1512</v>
      </c>
      <c r="B119" s="312"/>
    </row>
    <row r="120" spans="1:2" s="70" customFormat="1" ht="15" customHeight="1">
      <c r="A120" s="190" t="s">
        <v>1040</v>
      </c>
      <c r="B120" s="312">
        <f>B121+B126+B131+B136+B145+B152+B161+B164+B167+B168</f>
        <v>0</v>
      </c>
    </row>
    <row r="121" spans="1:2" s="70" customFormat="1" ht="15" customHeight="1">
      <c r="A121" s="191" t="s">
        <v>1513</v>
      </c>
      <c r="B121" s="312">
        <f>SUM(B122:B125)</f>
        <v>0</v>
      </c>
    </row>
    <row r="122" spans="1:2" s="70" customFormat="1" ht="15" customHeight="1">
      <c r="A122" s="191" t="s">
        <v>19</v>
      </c>
      <c r="B122" s="312"/>
    </row>
    <row r="123" spans="1:6" s="70" customFormat="1" ht="15" customHeight="1">
      <c r="A123" s="191" t="s">
        <v>269</v>
      </c>
      <c r="B123" s="312"/>
      <c r="F123" s="70">
        <v>0</v>
      </c>
    </row>
    <row r="124" spans="1:2" s="70" customFormat="1" ht="15" customHeight="1">
      <c r="A124" s="191" t="s">
        <v>112</v>
      </c>
      <c r="B124" s="312"/>
    </row>
    <row r="125" spans="1:2" s="70" customFormat="1" ht="15" customHeight="1">
      <c r="A125" s="191" t="s">
        <v>113</v>
      </c>
      <c r="B125" s="312"/>
    </row>
    <row r="126" spans="1:2" s="70" customFormat="1" ht="15" customHeight="1">
      <c r="A126" s="191" t="s">
        <v>1514</v>
      </c>
      <c r="B126" s="312">
        <f>SUM(B127:B130)</f>
        <v>0</v>
      </c>
    </row>
    <row r="127" spans="1:2" s="70" customFormat="1" ht="15" customHeight="1">
      <c r="A127" s="191" t="s">
        <v>112</v>
      </c>
      <c r="B127" s="312"/>
    </row>
    <row r="128" spans="1:2" s="70" customFormat="1" ht="15" customHeight="1">
      <c r="A128" s="191" t="s">
        <v>114</v>
      </c>
      <c r="B128" s="312"/>
    </row>
    <row r="129" spans="1:2" s="70" customFormat="1" ht="15" customHeight="1">
      <c r="A129" s="191" t="s">
        <v>115</v>
      </c>
      <c r="B129" s="312"/>
    </row>
    <row r="130" spans="1:6" s="70" customFormat="1" ht="15" customHeight="1">
      <c r="A130" s="191" t="s">
        <v>116</v>
      </c>
      <c r="B130" s="312"/>
      <c r="F130" s="70">
        <v>0</v>
      </c>
    </row>
    <row r="131" spans="1:2" s="70" customFormat="1" ht="15" customHeight="1">
      <c r="A131" s="191" t="s">
        <v>1515</v>
      </c>
      <c r="B131" s="312">
        <f>SUM(B132:B135)</f>
        <v>0</v>
      </c>
    </row>
    <row r="132" spans="1:2" s="70" customFormat="1" ht="15" customHeight="1">
      <c r="A132" s="191" t="s">
        <v>274</v>
      </c>
      <c r="B132" s="312"/>
    </row>
    <row r="133" spans="1:2" s="70" customFormat="1" ht="15" customHeight="1">
      <c r="A133" s="191" t="s">
        <v>117</v>
      </c>
      <c r="B133" s="312"/>
    </row>
    <row r="134" spans="1:2" s="70" customFormat="1" ht="15" customHeight="1">
      <c r="A134" s="191" t="s">
        <v>118</v>
      </c>
      <c r="B134" s="312"/>
    </row>
    <row r="135" spans="1:2" s="70" customFormat="1" ht="15" customHeight="1">
      <c r="A135" s="191" t="s">
        <v>119</v>
      </c>
      <c r="B135" s="312"/>
    </row>
    <row r="136" spans="1:2" s="70" customFormat="1" ht="15" customHeight="1">
      <c r="A136" s="191" t="s">
        <v>120</v>
      </c>
      <c r="B136" s="312">
        <f>SUM(B137:B144)</f>
        <v>0</v>
      </c>
    </row>
    <row r="137" spans="1:2" s="70" customFormat="1" ht="15" customHeight="1">
      <c r="A137" s="191" t="s">
        <v>121</v>
      </c>
      <c r="B137" s="312"/>
    </row>
    <row r="138" spans="1:2" s="70" customFormat="1" ht="15" customHeight="1">
      <c r="A138" s="191" t="s">
        <v>122</v>
      </c>
      <c r="B138" s="312"/>
    </row>
    <row r="139" spans="1:6" s="70" customFormat="1" ht="15" customHeight="1">
      <c r="A139" s="191" t="s">
        <v>123</v>
      </c>
      <c r="B139" s="312"/>
      <c r="F139" s="70">
        <v>0</v>
      </c>
    </row>
    <row r="140" spans="1:6" s="70" customFormat="1" ht="15" customHeight="1">
      <c r="A140" s="191" t="s">
        <v>124</v>
      </c>
      <c r="B140" s="312"/>
      <c r="F140" s="70">
        <v>0</v>
      </c>
    </row>
    <row r="141" spans="1:2" s="70" customFormat="1" ht="15" customHeight="1">
      <c r="A141" s="191" t="s">
        <v>125</v>
      </c>
      <c r="B141" s="312"/>
    </row>
    <row r="142" spans="1:2" s="70" customFormat="1" ht="15" customHeight="1">
      <c r="A142" s="191" t="s">
        <v>126</v>
      </c>
      <c r="B142" s="312"/>
    </row>
    <row r="143" spans="1:2" s="70" customFormat="1" ht="15" customHeight="1">
      <c r="A143" s="191" t="s">
        <v>127</v>
      </c>
      <c r="B143" s="312"/>
    </row>
    <row r="144" spans="1:2" s="70" customFormat="1" ht="15" customHeight="1">
      <c r="A144" s="191" t="s">
        <v>128</v>
      </c>
      <c r="B144" s="312"/>
    </row>
    <row r="145" spans="1:2" s="70" customFormat="1" ht="15" customHeight="1">
      <c r="A145" s="191" t="s">
        <v>129</v>
      </c>
      <c r="B145" s="312">
        <f>SUM(B146:B151)</f>
        <v>0</v>
      </c>
    </row>
    <row r="146" spans="1:6" s="70" customFormat="1" ht="15" customHeight="1">
      <c r="A146" s="191" t="s">
        <v>130</v>
      </c>
      <c r="B146" s="312"/>
      <c r="F146" s="70">
        <v>0</v>
      </c>
    </row>
    <row r="147" spans="1:2" s="70" customFormat="1" ht="15" customHeight="1">
      <c r="A147" s="191" t="s">
        <v>131</v>
      </c>
      <c r="B147" s="312"/>
    </row>
    <row r="148" spans="1:2" s="70" customFormat="1" ht="15" customHeight="1">
      <c r="A148" s="191" t="s">
        <v>132</v>
      </c>
      <c r="B148" s="312"/>
    </row>
    <row r="149" spans="1:2" s="70" customFormat="1" ht="15" customHeight="1">
      <c r="A149" s="191" t="s">
        <v>133</v>
      </c>
      <c r="B149" s="312"/>
    </row>
    <row r="150" spans="1:6" s="70" customFormat="1" ht="15" customHeight="1">
      <c r="A150" s="191" t="s">
        <v>134</v>
      </c>
      <c r="B150" s="312"/>
      <c r="F150" s="70">
        <v>8</v>
      </c>
    </row>
    <row r="151" spans="1:6" s="70" customFormat="1" ht="15" customHeight="1">
      <c r="A151" s="191" t="s">
        <v>135</v>
      </c>
      <c r="B151" s="312"/>
      <c r="F151" s="70">
        <v>8</v>
      </c>
    </row>
    <row r="152" spans="1:2" s="70" customFormat="1" ht="15" customHeight="1">
      <c r="A152" s="191" t="s">
        <v>136</v>
      </c>
      <c r="B152" s="312">
        <f>SUM(B153:B160)</f>
        <v>0</v>
      </c>
    </row>
    <row r="153" spans="1:2" s="70" customFormat="1" ht="15" customHeight="1">
      <c r="A153" s="191" t="s">
        <v>137</v>
      </c>
      <c r="B153" s="312"/>
    </row>
    <row r="154" spans="1:2" s="70" customFormat="1" ht="15" customHeight="1">
      <c r="A154" s="191" t="s">
        <v>294</v>
      </c>
      <c r="B154" s="312"/>
    </row>
    <row r="155" spans="1:9" s="70" customFormat="1" ht="15" customHeight="1">
      <c r="A155" s="191" t="s">
        <v>138</v>
      </c>
      <c r="B155" s="312"/>
      <c r="F155" s="70">
        <v>8</v>
      </c>
      <c r="G155" s="70">
        <v>12</v>
      </c>
      <c r="I155" s="70">
        <v>7</v>
      </c>
    </row>
    <row r="156" spans="1:10" s="70" customFormat="1" ht="15" customHeight="1">
      <c r="A156" s="191" t="s">
        <v>139</v>
      </c>
      <c r="B156" s="312"/>
      <c r="J156" s="70">
        <v>4</v>
      </c>
    </row>
    <row r="157" spans="1:6" s="70" customFormat="1" ht="15" customHeight="1">
      <c r="A157" s="191" t="s">
        <v>140</v>
      </c>
      <c r="B157" s="312"/>
      <c r="F157" s="70">
        <v>0</v>
      </c>
    </row>
    <row r="158" spans="1:2" s="70" customFormat="1" ht="15" customHeight="1">
      <c r="A158" s="191" t="s">
        <v>141</v>
      </c>
      <c r="B158" s="312"/>
    </row>
    <row r="159" spans="1:2" s="70" customFormat="1" ht="15" customHeight="1">
      <c r="A159" s="191" t="s">
        <v>142</v>
      </c>
      <c r="B159" s="312"/>
    </row>
    <row r="160" spans="1:6" s="70" customFormat="1" ht="15" customHeight="1">
      <c r="A160" s="191" t="s">
        <v>143</v>
      </c>
      <c r="B160" s="312"/>
      <c r="F160" s="70">
        <v>124</v>
      </c>
    </row>
    <row r="161" spans="1:2" s="70" customFormat="1" ht="15" customHeight="1">
      <c r="A161" s="191" t="s">
        <v>1516</v>
      </c>
      <c r="B161" s="312">
        <f>SUM(B162:B163)</f>
        <v>0</v>
      </c>
    </row>
    <row r="162" spans="1:6" s="70" customFormat="1" ht="15" customHeight="1">
      <c r="A162" s="191" t="s">
        <v>19</v>
      </c>
      <c r="B162" s="312"/>
      <c r="F162" s="70">
        <v>0</v>
      </c>
    </row>
    <row r="163" spans="1:2" s="70" customFormat="1" ht="15" customHeight="1">
      <c r="A163" s="191" t="s">
        <v>1517</v>
      </c>
      <c r="B163" s="312"/>
    </row>
    <row r="164" spans="1:2" s="70" customFormat="1" ht="15" customHeight="1">
      <c r="A164" s="191" t="s">
        <v>1518</v>
      </c>
      <c r="B164" s="312">
        <f>SUM(B165:B166)</f>
        <v>0</v>
      </c>
    </row>
    <row r="165" spans="1:2" s="70" customFormat="1" ht="15" customHeight="1">
      <c r="A165" s="191" t="s">
        <v>19</v>
      </c>
      <c r="B165" s="312"/>
    </row>
    <row r="166" spans="1:2" s="70" customFormat="1" ht="15" customHeight="1">
      <c r="A166" s="191" t="s">
        <v>1519</v>
      </c>
      <c r="B166" s="312"/>
    </row>
    <row r="167" spans="1:2" s="70" customFormat="1" ht="15" customHeight="1">
      <c r="A167" s="191" t="s">
        <v>1520</v>
      </c>
      <c r="B167" s="312"/>
    </row>
    <row r="168" spans="1:2" s="70" customFormat="1" ht="15" customHeight="1">
      <c r="A168" s="191" t="s">
        <v>1521</v>
      </c>
      <c r="B168" s="312">
        <f>SUM(B169:B171)</f>
        <v>0</v>
      </c>
    </row>
    <row r="169" spans="1:2" s="70" customFormat="1" ht="15" customHeight="1">
      <c r="A169" s="191" t="s">
        <v>274</v>
      </c>
      <c r="B169" s="312"/>
    </row>
    <row r="170" spans="1:2" s="70" customFormat="1" ht="15" customHeight="1">
      <c r="A170" s="191" t="s">
        <v>118</v>
      </c>
      <c r="B170" s="312"/>
    </row>
    <row r="171" spans="1:6" s="70" customFormat="1" ht="15" customHeight="1">
      <c r="A171" s="191" t="s">
        <v>1522</v>
      </c>
      <c r="B171" s="312"/>
      <c r="F171" s="70">
        <v>124</v>
      </c>
    </row>
    <row r="172" spans="1:2" s="70" customFormat="1" ht="15" customHeight="1">
      <c r="A172" s="190" t="s">
        <v>1041</v>
      </c>
      <c r="B172" s="312">
        <f>B173</f>
        <v>0</v>
      </c>
    </row>
    <row r="173" spans="1:10" s="70" customFormat="1" ht="15" customHeight="1">
      <c r="A173" s="191" t="s">
        <v>156</v>
      </c>
      <c r="B173" s="312">
        <f>SUM(B174:B176)</f>
        <v>0</v>
      </c>
      <c r="F173" s="70">
        <v>23</v>
      </c>
      <c r="G173" s="70">
        <v>28</v>
      </c>
      <c r="H173" s="70">
        <v>71</v>
      </c>
      <c r="I173" s="70">
        <v>229</v>
      </c>
      <c r="J173" s="70">
        <v>170</v>
      </c>
    </row>
    <row r="174" spans="1:10" s="70" customFormat="1" ht="15" customHeight="1">
      <c r="A174" s="191" t="s">
        <v>157</v>
      </c>
      <c r="B174" s="312"/>
      <c r="F174" s="70">
        <v>70</v>
      </c>
      <c r="G174" s="70">
        <v>90</v>
      </c>
      <c r="H174" s="70">
        <v>14</v>
      </c>
      <c r="I174" s="70">
        <v>64</v>
      </c>
      <c r="J174" s="70">
        <v>83</v>
      </c>
    </row>
    <row r="175" spans="1:10" s="70" customFormat="1" ht="15" customHeight="1">
      <c r="A175" s="191" t="s">
        <v>158</v>
      </c>
      <c r="B175" s="312"/>
      <c r="F175" s="70">
        <v>3</v>
      </c>
      <c r="G175" s="70">
        <v>3</v>
      </c>
      <c r="I175" s="70">
        <v>18</v>
      </c>
      <c r="J175" s="70">
        <v>39</v>
      </c>
    </row>
    <row r="176" spans="1:2" s="70" customFormat="1" ht="15" customHeight="1">
      <c r="A176" s="191" t="s">
        <v>159</v>
      </c>
      <c r="B176" s="312"/>
    </row>
    <row r="177" spans="1:10" s="70" customFormat="1" ht="15" customHeight="1">
      <c r="A177" s="190" t="s">
        <v>1043</v>
      </c>
      <c r="B177" s="312">
        <f>SUM(B178:B179)</f>
        <v>0</v>
      </c>
      <c r="F177" s="70">
        <v>9</v>
      </c>
      <c r="G177" s="70">
        <v>12</v>
      </c>
      <c r="H177" s="70">
        <v>6</v>
      </c>
      <c r="I177" s="70">
        <v>26</v>
      </c>
      <c r="J177" s="70">
        <v>36</v>
      </c>
    </row>
    <row r="178" spans="1:2" s="70" customFormat="1" ht="15" customHeight="1">
      <c r="A178" s="191" t="s">
        <v>166</v>
      </c>
      <c r="B178" s="312"/>
    </row>
    <row r="179" spans="1:2" s="70" customFormat="1" ht="15" customHeight="1">
      <c r="A179" s="191" t="s">
        <v>167</v>
      </c>
      <c r="B179" s="312"/>
    </row>
    <row r="180" spans="1:2" s="70" customFormat="1" ht="15" customHeight="1">
      <c r="A180" s="190" t="s">
        <v>502</v>
      </c>
      <c r="B180" s="338">
        <f>B181+B185+B194</f>
        <v>325</v>
      </c>
    </row>
    <row r="181" spans="1:10" s="70" customFormat="1" ht="15" customHeight="1">
      <c r="A181" s="191" t="s">
        <v>1116</v>
      </c>
      <c r="B181" s="312">
        <f>SUM(B182:B184)</f>
        <v>0</v>
      </c>
      <c r="F181" s="70">
        <v>19</v>
      </c>
      <c r="G181" s="70">
        <v>21</v>
      </c>
      <c r="H181" s="70">
        <v>29</v>
      </c>
      <c r="I181" s="70">
        <v>88</v>
      </c>
      <c r="J181" s="70">
        <v>55</v>
      </c>
    </row>
    <row r="182" spans="1:10" s="70" customFormat="1" ht="15" customHeight="1">
      <c r="A182" s="191" t="s">
        <v>1523</v>
      </c>
      <c r="B182" s="312"/>
      <c r="I182" s="70">
        <v>74</v>
      </c>
      <c r="J182" s="70">
        <v>67</v>
      </c>
    </row>
    <row r="183" spans="1:2" s="70" customFormat="1" ht="15" customHeight="1">
      <c r="A183" s="191" t="s">
        <v>1524</v>
      </c>
      <c r="B183" s="312"/>
    </row>
    <row r="184" spans="1:6" s="70" customFormat="1" ht="15" customHeight="1">
      <c r="A184" s="191" t="s">
        <v>1525</v>
      </c>
      <c r="B184" s="312"/>
      <c r="F184" s="70">
        <v>1201</v>
      </c>
    </row>
    <row r="185" spans="1:6" s="70" customFormat="1" ht="15" customHeight="1">
      <c r="A185" s="191" t="s">
        <v>1117</v>
      </c>
      <c r="B185" s="312">
        <f>SUM(B186:B193)</f>
        <v>0</v>
      </c>
      <c r="F185" s="70">
        <v>1201</v>
      </c>
    </row>
    <row r="186" spans="1:2" s="70" customFormat="1" ht="15" customHeight="1">
      <c r="A186" s="191" t="s">
        <v>1118</v>
      </c>
      <c r="B186" s="312"/>
    </row>
    <row r="187" spans="1:2" s="70" customFormat="1" ht="15" customHeight="1">
      <c r="A187" s="191" t="s">
        <v>1119</v>
      </c>
      <c r="B187" s="312"/>
    </row>
    <row r="188" spans="1:2" s="70" customFormat="1" ht="15" customHeight="1">
      <c r="A188" s="191" t="s">
        <v>1120</v>
      </c>
      <c r="B188" s="312"/>
    </row>
    <row r="189" spans="1:2" s="70" customFormat="1" ht="15" customHeight="1">
      <c r="A189" s="191" t="s">
        <v>1121</v>
      </c>
      <c r="B189" s="312"/>
    </row>
    <row r="190" spans="1:2" s="70" customFormat="1" ht="15" customHeight="1">
      <c r="A190" s="191" t="s">
        <v>1122</v>
      </c>
      <c r="B190" s="312"/>
    </row>
    <row r="191" spans="1:2" s="70" customFormat="1" ht="15" customHeight="1">
      <c r="A191" s="191" t="s">
        <v>1123</v>
      </c>
      <c r="B191" s="312"/>
    </row>
    <row r="192" spans="1:2" s="70" customFormat="1" ht="15" customHeight="1">
      <c r="A192" s="191" t="s">
        <v>1124</v>
      </c>
      <c r="B192" s="312"/>
    </row>
    <row r="193" spans="1:2" s="70" customFormat="1" ht="15" customHeight="1">
      <c r="A193" s="191" t="s">
        <v>1125</v>
      </c>
      <c r="B193" s="312"/>
    </row>
    <row r="194" spans="1:2" s="70" customFormat="1" ht="15" customHeight="1">
      <c r="A194" s="191" t="s">
        <v>1526</v>
      </c>
      <c r="B194" s="312">
        <f>SUM(B195:B205)</f>
        <v>325</v>
      </c>
    </row>
    <row r="195" spans="1:9" s="70" customFormat="1" ht="15" customHeight="1">
      <c r="A195" s="191" t="s">
        <v>1126</v>
      </c>
      <c r="B195" s="313">
        <v>0</v>
      </c>
      <c r="F195" s="70">
        <v>1201</v>
      </c>
      <c r="G195" s="70">
        <v>870</v>
      </c>
      <c r="H195" s="70">
        <v>19</v>
      </c>
      <c r="I195" s="70">
        <v>179</v>
      </c>
    </row>
    <row r="196" spans="1:2" s="70" customFormat="1" ht="15" customHeight="1">
      <c r="A196" s="191" t="s">
        <v>1127</v>
      </c>
      <c r="B196" s="313">
        <v>273</v>
      </c>
    </row>
    <row r="197" spans="1:2" s="70" customFormat="1" ht="15" customHeight="1">
      <c r="A197" s="191" t="s">
        <v>1128</v>
      </c>
      <c r="B197" s="313">
        <v>16</v>
      </c>
    </row>
    <row r="198" spans="1:2" s="70" customFormat="1" ht="15" customHeight="1">
      <c r="A198" s="191" t="s">
        <v>1129</v>
      </c>
      <c r="B198" s="313">
        <v>3</v>
      </c>
    </row>
    <row r="199" spans="1:2" s="70" customFormat="1" ht="15" customHeight="1">
      <c r="A199" s="191" t="s">
        <v>1130</v>
      </c>
      <c r="B199" s="313">
        <v>0</v>
      </c>
    </row>
    <row r="200" spans="1:2" s="70" customFormat="1" ht="15" customHeight="1">
      <c r="A200" s="191" t="s">
        <v>1131</v>
      </c>
      <c r="B200" s="313">
        <v>11</v>
      </c>
    </row>
    <row r="201" spans="1:2" s="70" customFormat="1" ht="15" customHeight="1">
      <c r="A201" s="191" t="s">
        <v>1132</v>
      </c>
      <c r="B201" s="313">
        <v>0</v>
      </c>
    </row>
    <row r="202" spans="1:2" s="70" customFormat="1" ht="15" customHeight="1">
      <c r="A202" s="191" t="s">
        <v>1133</v>
      </c>
      <c r="B202" s="313">
        <v>0</v>
      </c>
    </row>
    <row r="203" spans="1:2" s="70" customFormat="1" ht="15" customHeight="1">
      <c r="A203" s="191" t="s">
        <v>1134</v>
      </c>
      <c r="B203" s="313">
        <v>0</v>
      </c>
    </row>
    <row r="204" spans="1:2" s="70" customFormat="1" ht="15" customHeight="1">
      <c r="A204" s="191" t="s">
        <v>1135</v>
      </c>
      <c r="B204" s="313">
        <v>22</v>
      </c>
    </row>
    <row r="205" spans="1:2" s="70" customFormat="1" ht="15" customHeight="1">
      <c r="A205" s="191" t="s">
        <v>1136</v>
      </c>
      <c r="B205" s="313">
        <v>0</v>
      </c>
    </row>
    <row r="206" spans="1:2" s="70" customFormat="1" ht="15" customHeight="1">
      <c r="A206" s="190" t="s">
        <v>1095</v>
      </c>
      <c r="B206" s="338">
        <f>B207</f>
        <v>2194</v>
      </c>
    </row>
    <row r="207" spans="1:2" s="70" customFormat="1" ht="15" customHeight="1">
      <c r="A207" s="191" t="s">
        <v>144</v>
      </c>
      <c r="B207" s="312">
        <f>SUM(B208:B224)</f>
        <v>2194</v>
      </c>
    </row>
    <row r="208" spans="1:2" s="70" customFormat="1" ht="15" customHeight="1">
      <c r="A208" s="191" t="s">
        <v>145</v>
      </c>
      <c r="B208" s="312"/>
    </row>
    <row r="209" spans="1:2" s="70" customFormat="1" ht="15" customHeight="1">
      <c r="A209" s="191" t="s">
        <v>146</v>
      </c>
      <c r="B209" s="312"/>
    </row>
    <row r="210" spans="1:2" s="70" customFormat="1" ht="15" customHeight="1">
      <c r="A210" s="191" t="s">
        <v>1137</v>
      </c>
      <c r="B210" s="312"/>
    </row>
    <row r="211" spans="1:2" s="70" customFormat="1" ht="15" customHeight="1">
      <c r="A211" s="191" t="s">
        <v>1138</v>
      </c>
      <c r="B211" s="312">
        <v>2194</v>
      </c>
    </row>
    <row r="212" spans="1:2" s="70" customFormat="1" ht="15" customHeight="1">
      <c r="A212" s="191" t="s">
        <v>1139</v>
      </c>
      <c r="B212" s="312"/>
    </row>
    <row r="213" spans="1:2" s="70" customFormat="1" ht="15" customHeight="1">
      <c r="A213" s="191" t="s">
        <v>1140</v>
      </c>
      <c r="B213" s="312"/>
    </row>
    <row r="214" spans="1:2" s="70" customFormat="1" ht="15" customHeight="1">
      <c r="A214" s="191" t="s">
        <v>1141</v>
      </c>
      <c r="B214" s="312"/>
    </row>
    <row r="215" spans="1:2" s="70" customFormat="1" ht="15" customHeight="1">
      <c r="A215" s="191" t="s">
        <v>1142</v>
      </c>
      <c r="B215" s="312"/>
    </row>
    <row r="216" spans="1:2" s="70" customFormat="1" ht="15" customHeight="1">
      <c r="A216" s="191" t="s">
        <v>1143</v>
      </c>
      <c r="B216" s="312"/>
    </row>
    <row r="217" spans="1:2" s="70" customFormat="1" ht="15" customHeight="1">
      <c r="A217" s="191" t="s">
        <v>1144</v>
      </c>
      <c r="B217" s="312"/>
    </row>
    <row r="218" spans="1:2" s="70" customFormat="1" ht="15" customHeight="1">
      <c r="A218" s="191" t="s">
        <v>1145</v>
      </c>
      <c r="B218" s="312"/>
    </row>
    <row r="219" spans="1:2" s="70" customFormat="1" ht="15" customHeight="1">
      <c r="A219" s="191" t="s">
        <v>1146</v>
      </c>
      <c r="B219" s="312"/>
    </row>
    <row r="220" spans="1:2" s="70" customFormat="1" ht="15" customHeight="1">
      <c r="A220" s="191" t="s">
        <v>1297</v>
      </c>
      <c r="B220" s="312"/>
    </row>
    <row r="221" spans="1:2" s="70" customFormat="1" ht="15" customHeight="1">
      <c r="A221" s="191" t="s">
        <v>1298</v>
      </c>
      <c r="B221" s="312"/>
    </row>
    <row r="222" spans="1:2" s="70" customFormat="1" ht="15" customHeight="1">
      <c r="A222" s="191" t="s">
        <v>1527</v>
      </c>
      <c r="B222" s="312"/>
    </row>
    <row r="223" spans="1:2" s="70" customFormat="1" ht="15" customHeight="1">
      <c r="A223" s="191" t="s">
        <v>1299</v>
      </c>
      <c r="B223" s="312"/>
    </row>
    <row r="224" spans="1:2" s="70" customFormat="1" ht="15" customHeight="1">
      <c r="A224" s="191" t="s">
        <v>1147</v>
      </c>
      <c r="B224" s="312"/>
    </row>
    <row r="225" spans="1:2" s="70" customFormat="1" ht="15" customHeight="1">
      <c r="A225" s="190" t="s">
        <v>1103</v>
      </c>
      <c r="B225" s="312">
        <f>B226</f>
        <v>0</v>
      </c>
    </row>
    <row r="226" spans="1:2" s="70" customFormat="1" ht="15" customHeight="1">
      <c r="A226" s="191" t="s">
        <v>147</v>
      </c>
      <c r="B226" s="312">
        <f>SUM(B227:B243)</f>
        <v>0</v>
      </c>
    </row>
    <row r="227" spans="1:2" s="70" customFormat="1" ht="15" customHeight="1">
      <c r="A227" s="191" t="s">
        <v>148</v>
      </c>
      <c r="B227" s="312"/>
    </row>
    <row r="228" spans="1:2" s="70" customFormat="1" ht="15" customHeight="1">
      <c r="A228" s="191" t="s">
        <v>149</v>
      </c>
      <c r="B228" s="312"/>
    </row>
    <row r="229" spans="1:2" s="70" customFormat="1" ht="15" customHeight="1">
      <c r="A229" s="191" t="s">
        <v>1148</v>
      </c>
      <c r="B229" s="312"/>
    </row>
    <row r="230" spans="1:2" s="70" customFormat="1" ht="15" customHeight="1">
      <c r="A230" s="191" t="s">
        <v>1149</v>
      </c>
      <c r="B230" s="312"/>
    </row>
    <row r="231" spans="1:2" s="70" customFormat="1" ht="15" customHeight="1">
      <c r="A231" s="191" t="s">
        <v>1150</v>
      </c>
      <c r="B231" s="312"/>
    </row>
    <row r="232" spans="1:2" s="70" customFormat="1" ht="15" customHeight="1">
      <c r="A232" s="191" t="s">
        <v>1151</v>
      </c>
      <c r="B232" s="312"/>
    </row>
    <row r="233" spans="1:2" s="70" customFormat="1" ht="15" customHeight="1">
      <c r="A233" s="191" t="s">
        <v>1152</v>
      </c>
      <c r="B233" s="312"/>
    </row>
    <row r="234" spans="1:2" s="70" customFormat="1" ht="15" customHeight="1">
      <c r="A234" s="191" t="s">
        <v>1153</v>
      </c>
      <c r="B234" s="312"/>
    </row>
    <row r="235" spans="1:2" s="70" customFormat="1" ht="15" customHeight="1">
      <c r="A235" s="191" t="s">
        <v>1154</v>
      </c>
      <c r="B235" s="312"/>
    </row>
    <row r="236" spans="1:2" s="70" customFormat="1" ht="15" customHeight="1">
      <c r="A236" s="191" t="s">
        <v>1155</v>
      </c>
      <c r="B236" s="312"/>
    </row>
    <row r="237" spans="1:2" s="70" customFormat="1" ht="15" customHeight="1">
      <c r="A237" s="191" t="s">
        <v>1156</v>
      </c>
      <c r="B237" s="312"/>
    </row>
    <row r="238" spans="1:2" s="70" customFormat="1" ht="15" customHeight="1">
      <c r="A238" s="191" t="s">
        <v>1157</v>
      </c>
      <c r="B238" s="312"/>
    </row>
    <row r="239" spans="1:2" s="70" customFormat="1" ht="15" customHeight="1">
      <c r="A239" s="191" t="s">
        <v>1300</v>
      </c>
      <c r="B239" s="312"/>
    </row>
    <row r="240" spans="1:2" s="70" customFormat="1" ht="15" customHeight="1">
      <c r="A240" s="191" t="s">
        <v>1301</v>
      </c>
      <c r="B240" s="312"/>
    </row>
    <row r="241" spans="1:2" s="70" customFormat="1" ht="15" customHeight="1">
      <c r="A241" s="191" t="s">
        <v>1528</v>
      </c>
      <c r="B241" s="312"/>
    </row>
    <row r="242" spans="1:2" s="70" customFormat="1" ht="15" customHeight="1">
      <c r="A242" s="191" t="s">
        <v>1302</v>
      </c>
      <c r="B242" s="312"/>
    </row>
    <row r="243" spans="1:2" s="70" customFormat="1" ht="15" customHeight="1">
      <c r="A243" s="191" t="s">
        <v>1158</v>
      </c>
      <c r="B243" s="312"/>
    </row>
    <row r="244" spans="1:2" s="70" customFormat="1" ht="24" customHeight="1">
      <c r="A244" s="196" t="s">
        <v>1735</v>
      </c>
      <c r="B244" s="334">
        <f>B4+B12+B27+B39+B50+B96+B120+B172+B177+B180+B206+B225</f>
        <v>22643</v>
      </c>
    </row>
    <row r="250" ht="13.5">
      <c r="C250" s="92"/>
    </row>
  </sheetData>
  <sheetProtection/>
  <mergeCells count="1">
    <mergeCell ref="A1:B1"/>
  </mergeCells>
  <printOptions horizontalCentered="1"/>
  <pageMargins left="0.7086614173228347" right="0.7086614173228347" top="0.8267716535433072" bottom="0.5905511811023623" header="0.5905511811023623" footer="0.31496062992125984"/>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2015-11-09T00:29:42Z</cp:lastPrinted>
  <dcterms:created xsi:type="dcterms:W3CDTF">2006-09-16T00:00:00Z</dcterms:created>
  <dcterms:modified xsi:type="dcterms:W3CDTF">2020-01-20T03:51:06Z</dcterms:modified>
  <cp:category/>
  <cp:version/>
  <cp:contentType/>
  <cp:contentStatus/>
</cp:coreProperties>
</file>